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 Drive Data\Sowmya\SLBC Meetings\2023-24\226\Portal Data_226\Lead Bank Scheme_Bank and District ACP Achievements\"/>
    </mc:Choice>
  </mc:AlternateContent>
  <xr:revisionPtr revIDLastSave="0" documentId="13_ncr:1_{75CF9E5E-AEAD-4BAD-B7E6-E71EC6EED9AE}" xr6:coauthVersionLast="45" xr6:coauthVersionMax="45" xr10:uidLastSave="{00000000-0000-0000-0000-000000000000}"/>
  <bookViews>
    <workbookView xWindow="-120" yWindow="-120" windowWidth="24240" windowHeight="13140" tabRatio="527" activeTab="1" xr2:uid="{8EA477BE-E7B4-43A6-9ABB-ADBDA73F8409}"/>
  </bookViews>
  <sheets>
    <sheet name="Bank wise" sheetId="44" r:id="rId1"/>
    <sheet name="District wise" sheetId="45" r:id="rId2"/>
    <sheet name="BW" sheetId="42" state="hidden" r:id="rId3"/>
    <sheet name="DW" sheetId="33" state="hidden" r:id="rId4"/>
  </sheets>
  <externalReferences>
    <externalReference r:id="rId5"/>
  </externalReferences>
  <definedNames>
    <definedName name="_xlnm.Print_Area" localSheetId="0">'Bank wise'!#REF!</definedName>
    <definedName name="_xlnm.Print_Area" localSheetId="2">BW!$A$1:$AL$51</definedName>
    <definedName name="_xlnm.Print_Area" localSheetId="1">'District wise'!$A$3:$W$33</definedName>
    <definedName name="_xlnm.Print_Area" localSheetId="3">DW!$A$1:$AE$33</definedName>
    <definedName name="_xlnm.Print_Titles" localSheetId="0">'Bank wise'!$A:$B</definedName>
    <definedName name="_xlnm.Print_Titles" localSheetId="2">BW!$A:$B</definedName>
    <definedName name="_xlnm.Print_Titles" localSheetId="1">'District wise'!$A:$B</definedName>
    <definedName name="_xlnm.Print_Titles" localSheetId="3">DW!$A:$B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45" l="1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V32" i="45"/>
  <c r="V31" i="45"/>
  <c r="V30" i="45"/>
  <c r="V29" i="45"/>
  <c r="V28" i="45"/>
  <c r="V27" i="45"/>
  <c r="V26" i="45"/>
  <c r="V25" i="45"/>
  <c r="V24" i="45"/>
  <c r="V23" i="45"/>
  <c r="V22" i="45"/>
  <c r="V21" i="45"/>
  <c r="V20" i="45"/>
  <c r="V19" i="45"/>
  <c r="V18" i="45"/>
  <c r="V17" i="45"/>
  <c r="V16" i="45"/>
  <c r="V15" i="45"/>
  <c r="V14" i="45"/>
  <c r="V13" i="45"/>
  <c r="V12" i="45"/>
  <c r="V11" i="45"/>
  <c r="V10" i="45"/>
  <c r="V9" i="45"/>
  <c r="V8" i="45"/>
  <c r="V7" i="45"/>
  <c r="R32" i="45"/>
  <c r="R31" i="45"/>
  <c r="R30" i="45"/>
  <c r="R29" i="45"/>
  <c r="R28" i="45"/>
  <c r="R27" i="45"/>
  <c r="R26" i="45"/>
  <c r="R25" i="45"/>
  <c r="R24" i="45"/>
  <c r="R23" i="45"/>
  <c r="R22" i="45"/>
  <c r="R21" i="45"/>
  <c r="R20" i="45"/>
  <c r="R19" i="45"/>
  <c r="R18" i="45"/>
  <c r="R17" i="45"/>
  <c r="R16" i="45"/>
  <c r="R15" i="45"/>
  <c r="R14" i="45"/>
  <c r="R13" i="45"/>
  <c r="R12" i="45"/>
  <c r="R11" i="45"/>
  <c r="R10" i="45"/>
  <c r="R9" i="45"/>
  <c r="R8" i="45"/>
  <c r="R7" i="45"/>
  <c r="P32" i="45"/>
  <c r="P31" i="45"/>
  <c r="P30" i="45"/>
  <c r="P29" i="45"/>
  <c r="P28" i="45"/>
  <c r="P27" i="45"/>
  <c r="P26" i="45"/>
  <c r="P25" i="45"/>
  <c r="P24" i="45"/>
  <c r="P23" i="45"/>
  <c r="P22" i="45"/>
  <c r="P21" i="45"/>
  <c r="P20" i="45"/>
  <c r="P19" i="45"/>
  <c r="P18" i="45"/>
  <c r="P17" i="45"/>
  <c r="P16" i="45"/>
  <c r="P15" i="45"/>
  <c r="P14" i="45"/>
  <c r="P13" i="45"/>
  <c r="P12" i="45"/>
  <c r="P11" i="45"/>
  <c r="P10" i="45"/>
  <c r="P9" i="45"/>
  <c r="P8" i="45"/>
  <c r="P7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7" i="45"/>
  <c r="F54" i="44"/>
  <c r="E56" i="44"/>
  <c r="G56" i="44"/>
  <c r="H56" i="44"/>
  <c r="I56" i="44"/>
  <c r="J56" i="44"/>
  <c r="K56" i="44"/>
  <c r="L56" i="44"/>
  <c r="M56" i="44"/>
  <c r="N56" i="44"/>
  <c r="O56" i="44"/>
  <c r="P56" i="44"/>
  <c r="Q56" i="44"/>
  <c r="R56" i="44"/>
  <c r="S56" i="44"/>
  <c r="U56" i="44"/>
  <c r="V56" i="44"/>
  <c r="W56" i="44"/>
  <c r="E55" i="44"/>
  <c r="F55" i="44"/>
  <c r="F56" i="44" s="1"/>
  <c r="G55" i="44"/>
  <c r="H55" i="44"/>
  <c r="I55" i="44"/>
  <c r="J55" i="44"/>
  <c r="K55" i="44"/>
  <c r="L55" i="44"/>
  <c r="M55" i="44"/>
  <c r="N55" i="44"/>
  <c r="O55" i="44"/>
  <c r="P55" i="44"/>
  <c r="Q55" i="44"/>
  <c r="R55" i="44"/>
  <c r="S55" i="44"/>
  <c r="U55" i="44"/>
  <c r="V55" i="44"/>
  <c r="W55" i="44"/>
  <c r="E53" i="44"/>
  <c r="F53" i="44"/>
  <c r="G53" i="44"/>
  <c r="H53" i="44"/>
  <c r="I53" i="44"/>
  <c r="J53" i="44"/>
  <c r="K53" i="44"/>
  <c r="L53" i="44"/>
  <c r="M53" i="44"/>
  <c r="N53" i="44"/>
  <c r="O53" i="44"/>
  <c r="P53" i="44"/>
  <c r="Q53" i="44"/>
  <c r="R53" i="44"/>
  <c r="S53" i="44"/>
  <c r="T53" i="44"/>
  <c r="U53" i="44"/>
  <c r="V53" i="44"/>
  <c r="W53" i="44"/>
  <c r="X53" i="44"/>
  <c r="E49" i="44"/>
  <c r="F49" i="44"/>
  <c r="G49" i="44"/>
  <c r="H49" i="44"/>
  <c r="I49" i="44"/>
  <c r="J49" i="44"/>
  <c r="K49" i="44"/>
  <c r="L49" i="44"/>
  <c r="M49" i="44"/>
  <c r="N49" i="44"/>
  <c r="O49" i="44"/>
  <c r="P49" i="44"/>
  <c r="Q49" i="44"/>
  <c r="R49" i="44"/>
  <c r="S49" i="44"/>
  <c r="T49" i="44"/>
  <c r="U49" i="44"/>
  <c r="V49" i="44"/>
  <c r="W49" i="44"/>
  <c r="X49" i="44"/>
  <c r="E44" i="44"/>
  <c r="F44" i="44"/>
  <c r="G44" i="44"/>
  <c r="H44" i="44"/>
  <c r="I44" i="44"/>
  <c r="J44" i="44"/>
  <c r="K44" i="44"/>
  <c r="L44" i="44"/>
  <c r="M44" i="44"/>
  <c r="N44" i="44"/>
  <c r="O44" i="44"/>
  <c r="P44" i="44"/>
  <c r="Q44" i="44"/>
  <c r="R44" i="44"/>
  <c r="S44" i="44"/>
  <c r="T44" i="44"/>
  <c r="U44" i="44"/>
  <c r="V44" i="44"/>
  <c r="W44" i="44"/>
  <c r="X44" i="44"/>
  <c r="E41" i="44"/>
  <c r="F41" i="44"/>
  <c r="G41" i="44"/>
  <c r="H41" i="44"/>
  <c r="H42" i="44" s="1"/>
  <c r="I41" i="44"/>
  <c r="J41" i="44"/>
  <c r="J42" i="44" s="1"/>
  <c r="K41" i="44"/>
  <c r="K42" i="44" s="1"/>
  <c r="L41" i="44"/>
  <c r="M41" i="44"/>
  <c r="N41" i="44"/>
  <c r="O41" i="44"/>
  <c r="P41" i="44"/>
  <c r="P42" i="44" s="1"/>
  <c r="Q41" i="44"/>
  <c r="R41" i="44"/>
  <c r="R42" i="44" s="1"/>
  <c r="S41" i="44"/>
  <c r="S42" i="44" s="1"/>
  <c r="T41" i="44"/>
  <c r="U41" i="44"/>
  <c r="V41" i="44"/>
  <c r="W41" i="44"/>
  <c r="X41" i="44"/>
  <c r="X42" i="44" s="1"/>
  <c r="E42" i="44"/>
  <c r="F42" i="44"/>
  <c r="G42" i="44"/>
  <c r="I42" i="44"/>
  <c r="L42" i="44"/>
  <c r="M42" i="44"/>
  <c r="N42" i="44"/>
  <c r="O42" i="44"/>
  <c r="Q42" i="44"/>
  <c r="T42" i="44"/>
  <c r="U42" i="44"/>
  <c r="V42" i="44"/>
  <c r="W42" i="44"/>
  <c r="D55" i="44"/>
  <c r="C55" i="44"/>
  <c r="D53" i="44"/>
  <c r="C53" i="44"/>
  <c r="D49" i="44"/>
  <c r="C49" i="44"/>
  <c r="D44" i="44"/>
  <c r="C44" i="44"/>
  <c r="D42" i="44"/>
  <c r="D41" i="44"/>
  <c r="C42" i="44"/>
  <c r="C41" i="44"/>
  <c r="D19" i="44"/>
  <c r="V19" i="44"/>
  <c r="U19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E19" i="44"/>
  <c r="C19" i="44"/>
  <c r="V54" i="44"/>
  <c r="V52" i="44"/>
  <c r="V51" i="44"/>
  <c r="V50" i="44"/>
  <c r="V48" i="44"/>
  <c r="V47" i="44"/>
  <c r="V46" i="44"/>
  <c r="V45" i="44"/>
  <c r="V43" i="44"/>
  <c r="V40" i="44"/>
  <c r="V39" i="44"/>
  <c r="V38" i="44"/>
  <c r="V37" i="44"/>
  <c r="V36" i="44"/>
  <c r="V35" i="44"/>
  <c r="V34" i="44"/>
  <c r="V33" i="44"/>
  <c r="V32" i="44"/>
  <c r="V31" i="44"/>
  <c r="V30" i="44"/>
  <c r="V29" i="44"/>
  <c r="V28" i="44"/>
  <c r="V27" i="44"/>
  <c r="V26" i="44"/>
  <c r="V25" i="44"/>
  <c r="V24" i="44"/>
  <c r="V23" i="44"/>
  <c r="V22" i="44"/>
  <c r="V21" i="44"/>
  <c r="V20" i="44"/>
  <c r="V18" i="44"/>
  <c r="V17" i="44"/>
  <c r="V16" i="44"/>
  <c r="V15" i="44"/>
  <c r="V14" i="44"/>
  <c r="V13" i="44"/>
  <c r="V12" i="44"/>
  <c r="V11" i="44"/>
  <c r="V10" i="44"/>
  <c r="V9" i="44"/>
  <c r="V8" i="44"/>
  <c r="V7" i="44"/>
  <c r="R54" i="44"/>
  <c r="R52" i="44"/>
  <c r="R51" i="44"/>
  <c r="R50" i="44"/>
  <c r="R48" i="44"/>
  <c r="R47" i="44"/>
  <c r="R46" i="44"/>
  <c r="R45" i="44"/>
  <c r="R43" i="44"/>
  <c r="R40" i="44"/>
  <c r="R39" i="44"/>
  <c r="R38" i="44"/>
  <c r="R37" i="44"/>
  <c r="R36" i="44"/>
  <c r="R35" i="44"/>
  <c r="R34" i="44"/>
  <c r="R33" i="44"/>
  <c r="R32" i="44"/>
  <c r="R31" i="44"/>
  <c r="R30" i="44"/>
  <c r="R29" i="44"/>
  <c r="R28" i="44"/>
  <c r="R27" i="44"/>
  <c r="R26" i="44"/>
  <c r="R25" i="44"/>
  <c r="R24" i="44"/>
  <c r="R23" i="44"/>
  <c r="R22" i="44"/>
  <c r="R21" i="44"/>
  <c r="R20" i="44"/>
  <c r="R18" i="44"/>
  <c r="R17" i="44"/>
  <c r="R16" i="44"/>
  <c r="R15" i="44"/>
  <c r="R14" i="44"/>
  <c r="R13" i="44"/>
  <c r="R12" i="44"/>
  <c r="R11" i="44"/>
  <c r="R10" i="44"/>
  <c r="R9" i="44"/>
  <c r="R8" i="44"/>
  <c r="R7" i="44"/>
  <c r="P54" i="44"/>
  <c r="P52" i="44"/>
  <c r="P51" i="44"/>
  <c r="P50" i="44"/>
  <c r="P48" i="44"/>
  <c r="P47" i="44"/>
  <c r="P46" i="44"/>
  <c r="P45" i="44"/>
  <c r="P43" i="44"/>
  <c r="P40" i="44"/>
  <c r="P39" i="44"/>
  <c r="P38" i="44"/>
  <c r="P37" i="44"/>
  <c r="P36" i="44"/>
  <c r="P35" i="44"/>
  <c r="P34" i="44"/>
  <c r="P33" i="44"/>
  <c r="P32" i="44"/>
  <c r="P31" i="44"/>
  <c r="P30" i="44"/>
  <c r="P29" i="44"/>
  <c r="P28" i="44"/>
  <c r="P27" i="44"/>
  <c r="P26" i="44"/>
  <c r="P25" i="44"/>
  <c r="P24" i="44"/>
  <c r="P23" i="44"/>
  <c r="P22" i="44"/>
  <c r="P21" i="44"/>
  <c r="P20" i="44"/>
  <c r="P18" i="44"/>
  <c r="P17" i="44"/>
  <c r="P16" i="44"/>
  <c r="P15" i="44"/>
  <c r="P14" i="44"/>
  <c r="P13" i="44"/>
  <c r="P12" i="44"/>
  <c r="P11" i="44"/>
  <c r="P10" i="44"/>
  <c r="P9" i="44"/>
  <c r="P8" i="44"/>
  <c r="P7" i="44"/>
  <c r="N54" i="44"/>
  <c r="N52" i="44"/>
  <c r="N51" i="44"/>
  <c r="N50" i="44"/>
  <c r="N48" i="44"/>
  <c r="N47" i="44"/>
  <c r="N46" i="44"/>
  <c r="N45" i="44"/>
  <c r="N43" i="44"/>
  <c r="N40" i="44"/>
  <c r="N39" i="44"/>
  <c r="N38" i="44"/>
  <c r="N37" i="44"/>
  <c r="N36" i="44"/>
  <c r="N35" i="44"/>
  <c r="N34" i="44"/>
  <c r="N33" i="44"/>
  <c r="N32" i="44"/>
  <c r="N31" i="44"/>
  <c r="N30" i="44"/>
  <c r="N29" i="44"/>
  <c r="N28" i="44"/>
  <c r="N27" i="44"/>
  <c r="N26" i="44"/>
  <c r="N25" i="44"/>
  <c r="N24" i="44"/>
  <c r="N23" i="44"/>
  <c r="N22" i="44"/>
  <c r="N21" i="44"/>
  <c r="N20" i="44"/>
  <c r="N18" i="44"/>
  <c r="N17" i="44"/>
  <c r="N16" i="44"/>
  <c r="N15" i="44"/>
  <c r="N14" i="44"/>
  <c r="N13" i="44"/>
  <c r="N12" i="44"/>
  <c r="N11" i="44"/>
  <c r="N10" i="44"/>
  <c r="N9" i="44"/>
  <c r="N8" i="44"/>
  <c r="N7" i="44"/>
  <c r="L54" i="44"/>
  <c r="L52" i="44"/>
  <c r="L51" i="44"/>
  <c r="L50" i="44"/>
  <c r="L48" i="44"/>
  <c r="L47" i="44"/>
  <c r="L46" i="44"/>
  <c r="L45" i="44"/>
  <c r="L43" i="44"/>
  <c r="L40" i="44"/>
  <c r="L39" i="44"/>
  <c r="L38" i="44"/>
  <c r="L37" i="44"/>
  <c r="L36" i="44"/>
  <c r="L35" i="44"/>
  <c r="L34" i="44"/>
  <c r="L33" i="44"/>
  <c r="L32" i="44"/>
  <c r="L31" i="44"/>
  <c r="L30" i="44"/>
  <c r="L29" i="44"/>
  <c r="L28" i="44"/>
  <c r="L27" i="44"/>
  <c r="L26" i="44"/>
  <c r="L25" i="44"/>
  <c r="L24" i="44"/>
  <c r="L23" i="44"/>
  <c r="L22" i="44"/>
  <c r="L21" i="44"/>
  <c r="L20" i="44"/>
  <c r="L18" i="44"/>
  <c r="L17" i="44"/>
  <c r="L16" i="44"/>
  <c r="L15" i="44"/>
  <c r="L14" i="44"/>
  <c r="L13" i="44"/>
  <c r="L12" i="44"/>
  <c r="L11" i="44"/>
  <c r="L10" i="44"/>
  <c r="L9" i="44"/>
  <c r="L8" i="44"/>
  <c r="L7" i="44"/>
  <c r="J54" i="44"/>
  <c r="J52" i="44"/>
  <c r="J51" i="44"/>
  <c r="J50" i="44"/>
  <c r="J48" i="44"/>
  <c r="J47" i="44"/>
  <c r="J46" i="44"/>
  <c r="J45" i="44"/>
  <c r="J43" i="44"/>
  <c r="J40" i="44"/>
  <c r="J39" i="44"/>
  <c r="J38" i="44"/>
  <c r="J37" i="44"/>
  <c r="J36" i="44"/>
  <c r="J35" i="44"/>
  <c r="J34" i="44"/>
  <c r="J33" i="44"/>
  <c r="J32" i="44"/>
  <c r="J31" i="44"/>
  <c r="J30" i="44"/>
  <c r="J29" i="44"/>
  <c r="J28" i="44"/>
  <c r="J27" i="44"/>
  <c r="J26" i="44"/>
  <c r="J25" i="44"/>
  <c r="J24" i="44"/>
  <c r="J23" i="44"/>
  <c r="J22" i="44"/>
  <c r="J21" i="44"/>
  <c r="J20" i="44"/>
  <c r="J18" i="44"/>
  <c r="J17" i="44"/>
  <c r="J16" i="44"/>
  <c r="J15" i="44"/>
  <c r="J14" i="44"/>
  <c r="J13" i="44"/>
  <c r="J12" i="44"/>
  <c r="J11" i="44"/>
  <c r="J10" i="44"/>
  <c r="J9" i="44"/>
  <c r="J8" i="44"/>
  <c r="J7" i="44"/>
  <c r="H54" i="44"/>
  <c r="H52" i="44"/>
  <c r="H51" i="44"/>
  <c r="H50" i="44"/>
  <c r="H48" i="44"/>
  <c r="H47" i="44"/>
  <c r="H46" i="44"/>
  <c r="H45" i="44"/>
  <c r="H43" i="44"/>
  <c r="H40" i="44"/>
  <c r="H39" i="44"/>
  <c r="H38" i="44"/>
  <c r="H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F52" i="44"/>
  <c r="F51" i="44"/>
  <c r="F50" i="44"/>
  <c r="F48" i="44"/>
  <c r="F47" i="44"/>
  <c r="F46" i="44"/>
  <c r="F45" i="44"/>
  <c r="F43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D54" i="44"/>
  <c r="D51" i="44"/>
  <c r="D52" i="44"/>
  <c r="D50" i="44"/>
  <c r="D46" i="44"/>
  <c r="D47" i="44"/>
  <c r="D48" i="44"/>
  <c r="D45" i="44"/>
  <c r="D43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20" i="44"/>
  <c r="D15" i="44"/>
  <c r="D14" i="44"/>
  <c r="D8" i="44"/>
  <c r="D9" i="44"/>
  <c r="D10" i="44"/>
  <c r="D11" i="44"/>
  <c r="D12" i="44"/>
  <c r="D13" i="44"/>
  <c r="D16" i="44"/>
  <c r="D17" i="44"/>
  <c r="D18" i="44"/>
  <c r="D7" i="44"/>
  <c r="F33" i="45" l="1"/>
  <c r="J33" i="45" l="1"/>
  <c r="E33" i="45"/>
  <c r="T7" i="45"/>
  <c r="X7" i="45" s="1"/>
  <c r="T9" i="45"/>
  <c r="X9" i="45" s="1"/>
  <c r="T11" i="45"/>
  <c r="X11" i="45" s="1"/>
  <c r="T13" i="45"/>
  <c r="X13" i="45" s="1"/>
  <c r="T17" i="45"/>
  <c r="X17" i="45" s="1"/>
  <c r="T21" i="45"/>
  <c r="X21" i="45" s="1"/>
  <c r="T25" i="45"/>
  <c r="X25" i="45" s="1"/>
  <c r="T27" i="45"/>
  <c r="X27" i="45" s="1"/>
  <c r="S7" i="45"/>
  <c r="W7" i="45" s="1"/>
  <c r="M33" i="45"/>
  <c r="S15" i="45"/>
  <c r="W15" i="45" s="1"/>
  <c r="S23" i="45"/>
  <c r="W23" i="45" s="1"/>
  <c r="S32" i="45"/>
  <c r="W32" i="45" s="1"/>
  <c r="I33" i="45"/>
  <c r="T29" i="45"/>
  <c r="X29" i="45" s="1"/>
  <c r="T31" i="45"/>
  <c r="X31" i="45" s="1"/>
  <c r="G33" i="45"/>
  <c r="U33" i="45"/>
  <c r="S26" i="45"/>
  <c r="W26" i="45" s="1"/>
  <c r="T12" i="45"/>
  <c r="X12" i="45" s="1"/>
  <c r="T19" i="45"/>
  <c r="X19" i="45" s="1"/>
  <c r="S19" i="45"/>
  <c r="W19" i="45" s="1"/>
  <c r="S31" i="45"/>
  <c r="W31" i="45" s="1"/>
  <c r="H33" i="45"/>
  <c r="T10" i="45"/>
  <c r="X10" i="45" s="1"/>
  <c r="T14" i="45"/>
  <c r="X14" i="45" s="1"/>
  <c r="T16" i="45"/>
  <c r="X16" i="45" s="1"/>
  <c r="T26" i="45"/>
  <c r="X26" i="45" s="1"/>
  <c r="C33" i="45"/>
  <c r="T18" i="45"/>
  <c r="X18" i="45" s="1"/>
  <c r="T20" i="45"/>
  <c r="X20" i="45" s="1"/>
  <c r="T24" i="45"/>
  <c r="X24" i="45" s="1"/>
  <c r="T28" i="45"/>
  <c r="X28" i="45" s="1"/>
  <c r="K33" i="45"/>
  <c r="L33" i="45"/>
  <c r="V33" i="45"/>
  <c r="S11" i="45"/>
  <c r="W11" i="45" s="1"/>
  <c r="S27" i="45"/>
  <c r="W27" i="45" s="1"/>
  <c r="P33" i="45"/>
  <c r="T15" i="45"/>
  <c r="X15" i="45" s="1"/>
  <c r="T22" i="45"/>
  <c r="X22" i="45" s="1"/>
  <c r="T23" i="45"/>
  <c r="X23" i="45" s="1"/>
  <c r="T30" i="45"/>
  <c r="X30" i="45" s="1"/>
  <c r="T32" i="45"/>
  <c r="X32" i="45" s="1"/>
  <c r="D33" i="45"/>
  <c r="S8" i="45"/>
  <c r="W8" i="45" s="1"/>
  <c r="S9" i="45"/>
  <c r="W9" i="45" s="1"/>
  <c r="S10" i="45"/>
  <c r="W10" i="45" s="1"/>
  <c r="S12" i="45"/>
  <c r="W12" i="45" s="1"/>
  <c r="S13" i="45"/>
  <c r="W13" i="45" s="1"/>
  <c r="S14" i="45"/>
  <c r="W14" i="45" s="1"/>
  <c r="S16" i="45"/>
  <c r="W16" i="45" s="1"/>
  <c r="S17" i="45"/>
  <c r="W17" i="45" s="1"/>
  <c r="S18" i="45"/>
  <c r="W18" i="45" s="1"/>
  <c r="S20" i="45"/>
  <c r="W20" i="45" s="1"/>
  <c r="S21" i="45"/>
  <c r="W21" i="45" s="1"/>
  <c r="S22" i="45"/>
  <c r="W22" i="45" s="1"/>
  <c r="S24" i="45"/>
  <c r="W24" i="45" s="1"/>
  <c r="S25" i="45"/>
  <c r="W25" i="45" s="1"/>
  <c r="S28" i="45"/>
  <c r="W28" i="45" s="1"/>
  <c r="S29" i="45"/>
  <c r="W29" i="45" s="1"/>
  <c r="O33" i="45"/>
  <c r="S30" i="45"/>
  <c r="W30" i="45" s="1"/>
  <c r="Q33" i="45"/>
  <c r="R33" i="45"/>
  <c r="T8" i="45"/>
  <c r="X8" i="45" s="1"/>
  <c r="N33" i="45"/>
  <c r="S33" i="45" l="1"/>
  <c r="W33" i="45"/>
  <c r="X33" i="45"/>
  <c r="T33" i="45"/>
  <c r="T47" i="44" l="1"/>
  <c r="X47" i="44" s="1"/>
  <c r="T39" i="44"/>
  <c r="X39" i="44" s="1"/>
  <c r="T31" i="44"/>
  <c r="X31" i="44" s="1"/>
  <c r="T23" i="44"/>
  <c r="X23" i="44" s="1"/>
  <c r="T15" i="44"/>
  <c r="X15" i="44" s="1"/>
  <c r="T8" i="44"/>
  <c r="X8" i="44" s="1"/>
  <c r="T9" i="44"/>
  <c r="X9" i="44" s="1"/>
  <c r="T10" i="44"/>
  <c r="X10" i="44" s="1"/>
  <c r="T11" i="44"/>
  <c r="X11" i="44" s="1"/>
  <c r="T12" i="44"/>
  <c r="X12" i="44" s="1"/>
  <c r="T13" i="44"/>
  <c r="X13" i="44" s="1"/>
  <c r="T14" i="44"/>
  <c r="X14" i="44" s="1"/>
  <c r="T16" i="44"/>
  <c r="X16" i="44" s="1"/>
  <c r="T17" i="44"/>
  <c r="X17" i="44" s="1"/>
  <c r="T18" i="44"/>
  <c r="X18" i="44" s="1"/>
  <c r="T20" i="44"/>
  <c r="X20" i="44" s="1"/>
  <c r="T21" i="44"/>
  <c r="X21" i="44" s="1"/>
  <c r="T22" i="44"/>
  <c r="X22" i="44" s="1"/>
  <c r="T24" i="44"/>
  <c r="X24" i="44" s="1"/>
  <c r="T25" i="44"/>
  <c r="X25" i="44" s="1"/>
  <c r="T26" i="44"/>
  <c r="X26" i="44" s="1"/>
  <c r="T27" i="44"/>
  <c r="X27" i="44" s="1"/>
  <c r="T28" i="44"/>
  <c r="X28" i="44" s="1"/>
  <c r="T29" i="44"/>
  <c r="X29" i="44" s="1"/>
  <c r="T30" i="44"/>
  <c r="X30" i="44" s="1"/>
  <c r="T32" i="44"/>
  <c r="X32" i="44" s="1"/>
  <c r="T33" i="44"/>
  <c r="X33" i="44" s="1"/>
  <c r="T34" i="44"/>
  <c r="X34" i="44" s="1"/>
  <c r="T35" i="44"/>
  <c r="X35" i="44" s="1"/>
  <c r="T36" i="44"/>
  <c r="X36" i="44" s="1"/>
  <c r="T37" i="44"/>
  <c r="X37" i="44" s="1"/>
  <c r="T38" i="44"/>
  <c r="X38" i="44" s="1"/>
  <c r="T40" i="44"/>
  <c r="X40" i="44" s="1"/>
  <c r="T43" i="44"/>
  <c r="X43" i="44" s="1"/>
  <c r="T45" i="44"/>
  <c r="X45" i="44" s="1"/>
  <c r="T46" i="44"/>
  <c r="X46" i="44" s="1"/>
  <c r="T48" i="44"/>
  <c r="X48" i="44" s="1"/>
  <c r="T50" i="44"/>
  <c r="X50" i="44" s="1"/>
  <c r="T51" i="44"/>
  <c r="X51" i="44" s="1"/>
  <c r="T52" i="44"/>
  <c r="X52" i="44" s="1"/>
  <c r="T54" i="44"/>
  <c r="T7" i="44"/>
  <c r="X54" i="44" l="1"/>
  <c r="X55" i="44" s="1"/>
  <c r="X56" i="44" s="1"/>
  <c r="T55" i="44"/>
  <c r="T56" i="44" s="1"/>
  <c r="X7" i="44"/>
  <c r="X19" i="44" s="1"/>
  <c r="T19" i="44"/>
  <c r="D56" i="44"/>
  <c r="S43" i="44" l="1"/>
  <c r="W43" i="44" s="1"/>
  <c r="C56" i="44"/>
  <c r="S7" i="44"/>
  <c r="S17" i="44"/>
  <c r="W17" i="44" s="1"/>
  <c r="S33" i="44"/>
  <c r="W33" i="44" s="1"/>
  <c r="S9" i="44"/>
  <c r="W9" i="44" s="1"/>
  <c r="S25" i="44"/>
  <c r="W25" i="44" s="1"/>
  <c r="S10" i="44"/>
  <c r="W10" i="44" s="1"/>
  <c r="S18" i="44"/>
  <c r="W18" i="44" s="1"/>
  <c r="S26" i="44"/>
  <c r="W26" i="44" s="1"/>
  <c r="S34" i="44"/>
  <c r="W34" i="44" s="1"/>
  <c r="S11" i="44"/>
  <c r="W11" i="44" s="1"/>
  <c r="S12" i="44"/>
  <c r="W12" i="44" s="1"/>
  <c r="S15" i="44"/>
  <c r="W15" i="44" s="1"/>
  <c r="S23" i="44"/>
  <c r="W23" i="44" s="1"/>
  <c r="S27" i="44"/>
  <c r="W27" i="44" s="1"/>
  <c r="S31" i="44"/>
  <c r="W31" i="44" s="1"/>
  <c r="S35" i="44"/>
  <c r="W35" i="44" s="1"/>
  <c r="S36" i="44"/>
  <c r="W36" i="44" s="1"/>
  <c r="S39" i="44"/>
  <c r="W39" i="44" s="1"/>
  <c r="S52" i="44"/>
  <c r="W52" i="44" s="1"/>
  <c r="S28" i="44"/>
  <c r="W28" i="44" s="1"/>
  <c r="S50" i="44"/>
  <c r="W50" i="44" s="1"/>
  <c r="S13" i="44"/>
  <c r="W13" i="44" s="1"/>
  <c r="S21" i="44"/>
  <c r="W21" i="44" s="1"/>
  <c r="S29" i="44"/>
  <c r="W29" i="44" s="1"/>
  <c r="S37" i="44"/>
  <c r="W37" i="44" s="1"/>
  <c r="S47" i="44"/>
  <c r="W47" i="44" s="1"/>
  <c r="S51" i="44"/>
  <c r="W51" i="44" s="1"/>
  <c r="S14" i="44"/>
  <c r="W14" i="44" s="1"/>
  <c r="S22" i="44"/>
  <c r="W22" i="44" s="1"/>
  <c r="S30" i="44"/>
  <c r="W30" i="44" s="1"/>
  <c r="S38" i="44"/>
  <c r="W38" i="44" s="1"/>
  <c r="S45" i="44"/>
  <c r="W45" i="44" s="1"/>
  <c r="S20" i="44"/>
  <c r="W20" i="44" s="1"/>
  <c r="S16" i="44"/>
  <c r="W16" i="44" s="1"/>
  <c r="S24" i="44"/>
  <c r="W24" i="44" s="1"/>
  <c r="S46" i="44"/>
  <c r="W46" i="44" s="1"/>
  <c r="S54" i="44"/>
  <c r="W54" i="44" s="1"/>
  <c r="S8" i="44"/>
  <c r="W8" i="44" s="1"/>
  <c r="S32" i="44"/>
  <c r="W32" i="44" s="1"/>
  <c r="S40" i="44"/>
  <c r="W40" i="44" s="1"/>
  <c r="S48" i="44"/>
  <c r="W48" i="44" s="1"/>
  <c r="AQ37" i="42"/>
  <c r="AQ38" i="42" s="1"/>
  <c r="AP35" i="42"/>
  <c r="AP36" i="42"/>
  <c r="AP37" i="42"/>
  <c r="AP34" i="42"/>
  <c r="AO38" i="42"/>
  <c r="W7" i="44" l="1"/>
  <c r="W19" i="44" s="1"/>
  <c r="S19" i="44"/>
  <c r="D51" i="42"/>
  <c r="E51" i="42"/>
  <c r="F51" i="42"/>
  <c r="G51" i="42"/>
  <c r="H51" i="42"/>
  <c r="I51" i="42"/>
  <c r="J51" i="42"/>
  <c r="K51" i="42"/>
  <c r="L51" i="42"/>
  <c r="M51" i="42"/>
  <c r="N51" i="42"/>
  <c r="O51" i="42"/>
  <c r="P51" i="42"/>
  <c r="Q51" i="42"/>
  <c r="R51" i="42"/>
  <c r="S51" i="42"/>
  <c r="T51" i="42"/>
  <c r="U51" i="42"/>
  <c r="V51" i="42"/>
  <c r="W51" i="42"/>
  <c r="X51" i="42"/>
  <c r="Y51" i="42"/>
  <c r="Z51" i="42"/>
  <c r="AA51" i="42"/>
  <c r="AB51" i="42"/>
  <c r="AC51" i="42"/>
  <c r="AD51" i="42"/>
  <c r="AE51" i="42"/>
  <c r="AF51" i="42"/>
  <c r="AG51" i="42"/>
  <c r="AH51" i="42"/>
  <c r="AI51" i="42"/>
  <c r="AJ51" i="42"/>
  <c r="AK51" i="42"/>
  <c r="AL51" i="42"/>
  <c r="C51" i="42"/>
  <c r="D32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S32" i="33"/>
  <c r="T32" i="33"/>
  <c r="U32" i="33"/>
  <c r="V32" i="33"/>
  <c r="W32" i="33"/>
  <c r="X32" i="33"/>
  <c r="Y32" i="33"/>
  <c r="Z32" i="33"/>
  <c r="AA32" i="33"/>
  <c r="AB32" i="33"/>
  <c r="AC32" i="33"/>
  <c r="AD32" i="33"/>
  <c r="AE32" i="33"/>
  <c r="C32" i="33"/>
  <c r="AE55" i="42" l="1"/>
  <c r="AG55" i="42"/>
  <c r="AI55" i="42"/>
  <c r="AF52" i="42" l="1"/>
  <c r="AG52" i="42"/>
  <c r="AH52" i="42"/>
  <c r="AI52" i="42"/>
  <c r="AJ52" i="42"/>
  <c r="AK52" i="42"/>
  <c r="AL52" i="42"/>
  <c r="AE52" i="42"/>
</calcChain>
</file>

<file path=xl/sharedStrings.xml><?xml version="1.0" encoding="utf-8"?>
<sst xmlns="http://schemas.openxmlformats.org/spreadsheetml/2006/main" count="354" uniqueCount="157">
  <si>
    <t>Sr. No.</t>
  </si>
  <si>
    <t>Name of Bank</t>
  </si>
  <si>
    <t>Amt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</si>
  <si>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</si>
  <si>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</si>
  <si>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</si>
  <si>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</si>
  <si>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</si>
  <si>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</si>
  <si>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</si>
  <si>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</si>
  <si>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</si>
  <si>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</si>
  <si>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</si>
  <si>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</si>
  <si>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</si>
  <si>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</si>
  <si>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</si>
  <si>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City Union Bank Ltd</t>
  </si>
  <si>
    <t>DCB Bank Limited</t>
  </si>
  <si>
    <t>Dhana Laxmi Bank</t>
  </si>
  <si>
    <t>Federal Bank</t>
  </si>
  <si>
    <t>IDBI Bank</t>
  </si>
  <si>
    <t>IDFC First Bank</t>
  </si>
  <si>
    <t>Indus Ind Bank</t>
  </si>
  <si>
    <t>Karnataka Bank</t>
  </si>
  <si>
    <t>Karur Vysya Bank</t>
  </si>
  <si>
    <t>Kotak Mahindra Bank</t>
  </si>
  <si>
    <t>KBS Local Area Bank</t>
  </si>
  <si>
    <t>RBL Bank</t>
  </si>
  <si>
    <t>South Indian Bank</t>
  </si>
  <si>
    <t>Yes Bank</t>
  </si>
  <si>
    <t xml:space="preserve"> Private Sector Banks Total</t>
  </si>
  <si>
    <t>Commercial Banks Total</t>
  </si>
  <si>
    <t>AP State Co-op Bank</t>
  </si>
  <si>
    <t>Co-op. Banks Total</t>
  </si>
  <si>
    <t xml:space="preserve"> R.R.Bs Total</t>
  </si>
  <si>
    <t>ESAF Bank</t>
  </si>
  <si>
    <t>Small Finance Banks Total</t>
  </si>
  <si>
    <t>Others</t>
  </si>
  <si>
    <t>Others Total</t>
  </si>
  <si>
    <t>A/cs</t>
  </si>
  <si>
    <t>District</t>
  </si>
  <si>
    <t>APGB</t>
  </si>
  <si>
    <t>APGVB</t>
  </si>
  <si>
    <t>CGGB</t>
  </si>
  <si>
    <t>SGB</t>
  </si>
  <si>
    <t>Equitas SFB</t>
  </si>
  <si>
    <t>Fincare SFB</t>
  </si>
  <si>
    <t>Total</t>
  </si>
  <si>
    <t>Amount</t>
  </si>
  <si>
    <t xml:space="preserve">Alluri Sitharama Raju </t>
  </si>
  <si>
    <t>Anakapalli</t>
  </si>
  <si>
    <t>Ananthapuramu</t>
  </si>
  <si>
    <t xml:space="preserve">Annamayya </t>
  </si>
  <si>
    <t xml:space="preserve">Bapatla </t>
  </si>
  <si>
    <t xml:space="preserve">Chittoor </t>
  </si>
  <si>
    <t xml:space="preserve">East Godavari </t>
  </si>
  <si>
    <t xml:space="preserve">Eluru </t>
  </si>
  <si>
    <t xml:space="preserve">Guntur </t>
  </si>
  <si>
    <t xml:space="preserve">Kakinada </t>
  </si>
  <si>
    <t>Krishna</t>
  </si>
  <si>
    <t xml:space="preserve">Kurnool </t>
  </si>
  <si>
    <t xml:space="preserve">Nandyal </t>
  </si>
  <si>
    <t xml:space="preserve">NTR </t>
  </si>
  <si>
    <t xml:space="preserve">Palnadu </t>
  </si>
  <si>
    <t xml:space="preserve">Parvathipuram Manyam </t>
  </si>
  <si>
    <t xml:space="preserve">Prakasam </t>
  </si>
  <si>
    <t xml:space="preserve">SPSR Nellore </t>
  </si>
  <si>
    <t>Sri Sathya Sai</t>
  </si>
  <si>
    <t xml:space="preserve">Srikakulam </t>
  </si>
  <si>
    <t>Tirupati</t>
  </si>
  <si>
    <t xml:space="preserve">Visakhapatnam </t>
  </si>
  <si>
    <t xml:space="preserve">Vizianagaram </t>
  </si>
  <si>
    <t xml:space="preserve">West Godavari </t>
  </si>
  <si>
    <t>Y.S.R</t>
  </si>
  <si>
    <t>Catholic Syrian Bank Ltd</t>
  </si>
  <si>
    <t>HDFC Bank Ltd</t>
  </si>
  <si>
    <t>ICICI Bank Ltd.</t>
  </si>
  <si>
    <t>Farm Mechanisation</t>
  </si>
  <si>
    <t>Dairy</t>
  </si>
  <si>
    <t>Poultry</t>
  </si>
  <si>
    <t>Fisheries</t>
  </si>
  <si>
    <t>Coastal Local Area</t>
  </si>
  <si>
    <t>Tamilnad MB</t>
  </si>
  <si>
    <t xml:space="preserve">Dr. B.R.A Konaseema </t>
  </si>
  <si>
    <t>S.No</t>
  </si>
  <si>
    <t>Bank Name</t>
  </si>
  <si>
    <t>Grand Total</t>
  </si>
  <si>
    <t>SLBC of AP</t>
  </si>
  <si>
    <t>SLBC of A.P</t>
  </si>
  <si>
    <t>Convenor:</t>
  </si>
  <si>
    <t>KCC-AH</t>
  </si>
  <si>
    <t>KCC-Fishery</t>
  </si>
  <si>
    <t>CCRC</t>
  </si>
  <si>
    <t>JLG/RMG</t>
  </si>
  <si>
    <t>PMFME</t>
  </si>
  <si>
    <t>AIF</t>
  </si>
  <si>
    <t>SHG RURAL</t>
  </si>
  <si>
    <t>SHG URBAN(NULM)</t>
  </si>
  <si>
    <t>Shishu</t>
  </si>
  <si>
    <t>Kishore</t>
  </si>
  <si>
    <t>Tarun</t>
  </si>
  <si>
    <t>Total Mudra</t>
  </si>
  <si>
    <t>Central Bank Of India</t>
  </si>
  <si>
    <t>Uco Bank</t>
  </si>
  <si>
    <t>Coastal Local Area Bank</t>
  </si>
  <si>
    <t>DCB Bank</t>
  </si>
  <si>
    <t xml:space="preserve">IDBI </t>
  </si>
  <si>
    <t>IDFC Bank</t>
  </si>
  <si>
    <t>Tamilnad Mercantile Bank</t>
  </si>
  <si>
    <t>AP State Co operative Bank</t>
  </si>
  <si>
    <t>Airtel Payments Bank</t>
  </si>
  <si>
    <t>Fino Payment Bank</t>
  </si>
  <si>
    <t>India Post payment Bank</t>
  </si>
  <si>
    <t>APSFC</t>
  </si>
  <si>
    <t>Convener :</t>
  </si>
  <si>
    <t>KCC- Fishery</t>
  </si>
  <si>
    <t>PMMY</t>
  </si>
  <si>
    <t>Accounts</t>
  </si>
  <si>
    <t xml:space="preserve">Alluri Sitarama Raju </t>
  </si>
  <si>
    <t xml:space="preserve">Anakapalle </t>
  </si>
  <si>
    <t>Anantapuramu</t>
  </si>
  <si>
    <t xml:space="preserve">Annamaya </t>
  </si>
  <si>
    <t xml:space="preserve">Konaseema </t>
  </si>
  <si>
    <t xml:space="preserve">Parvatipuram Manyam </t>
  </si>
  <si>
    <t>Tirupathi</t>
  </si>
  <si>
    <t>Sri Satyasai</t>
  </si>
  <si>
    <t xml:space="preserve">YSR Kadapa </t>
  </si>
  <si>
    <r>
      <t xml:space="preserve">KCC AH &amp; Fishery –  Targets -2023-24
</t>
    </r>
    <r>
      <rPr>
        <sz val="9"/>
        <color rgb="FF0070C0"/>
        <rFont val="Bahnschrift"/>
        <family val="2"/>
      </rPr>
      <t>(Accounts in actual &amp; amount in crores)</t>
    </r>
  </si>
  <si>
    <r>
      <t xml:space="preserve">Finance to Tenant Farmers –  Targets -2023-24
</t>
    </r>
    <r>
      <rPr>
        <sz val="9"/>
        <color rgb="FF0070C0"/>
        <rFont val="Bahnschrift"/>
        <family val="2"/>
      </rPr>
      <t>(Accounts in actual &amp; amount in crores)</t>
    </r>
  </si>
  <si>
    <r>
      <t xml:space="preserve">Agricultural Term Loans – Sub Sector wise Targets -2023-24
</t>
    </r>
    <r>
      <rPr>
        <sz val="9"/>
        <color rgb="FF0070C0"/>
        <rFont val="Bahnschrift"/>
        <family val="2"/>
      </rPr>
      <t>(Accounts in actual &amp; amount in crores)</t>
    </r>
  </si>
  <si>
    <r>
      <t xml:space="preserve">PMFME &amp; SHG (Bank Linkage)Targets for 
FY 2023-24
</t>
    </r>
    <r>
      <rPr>
        <sz val="9"/>
        <color rgb="FF0070C0"/>
        <rFont val="Bahnschrift"/>
        <family val="2"/>
      </rPr>
      <t>(Accounts in actual &amp; amount in crores)</t>
    </r>
  </si>
  <si>
    <r>
      <t xml:space="preserve">PMMY &amp; AIF Targets for 
FY 2023-24
</t>
    </r>
    <r>
      <rPr>
        <sz val="9"/>
        <color rgb="FF0070C0"/>
        <rFont val="Bahnschrift"/>
        <family val="2"/>
      </rPr>
      <t>(Accounts in actual &amp; amount in crores)</t>
    </r>
  </si>
  <si>
    <r>
      <t xml:space="preserve">KCC-AH &amp; Fishery Targets for FY 2023-24
</t>
    </r>
    <r>
      <rPr>
        <b/>
        <sz val="10"/>
        <color rgb="FF0070C0"/>
        <rFont val="Bahnschrift"/>
        <family val="2"/>
      </rPr>
      <t>(Accounts in actual &amp; amount in crores)</t>
    </r>
  </si>
  <si>
    <r>
      <t xml:space="preserve">Finance to Tenant Farmers –  Targets -2023-24
</t>
    </r>
    <r>
      <rPr>
        <b/>
        <sz val="10"/>
        <color rgb="FF0070C0"/>
        <rFont val="Bahnschrift"/>
        <family val="2"/>
      </rPr>
      <t>(Accounts in actual &amp; amount in crores)</t>
    </r>
  </si>
  <si>
    <r>
      <t xml:space="preserve">Agricultural Term Loans – Sub Sector wise Targets -2023-24
</t>
    </r>
    <r>
      <rPr>
        <b/>
        <sz val="10"/>
        <color rgb="FF0070C0"/>
        <rFont val="Bahnschrift"/>
        <family val="2"/>
      </rPr>
      <t>(Accounts in actual &amp; amount in crores)</t>
    </r>
  </si>
  <si>
    <r>
      <t xml:space="preserve">PMFME, AIF &amp; SHG(Bank Linkage) Targets for FY 2023-24
</t>
    </r>
    <r>
      <rPr>
        <b/>
        <sz val="10"/>
        <color rgb="FF0070C0"/>
        <rFont val="Bahnschrift"/>
        <family val="2"/>
      </rPr>
      <t>Accounts in actual &amp; amount in crores</t>
    </r>
  </si>
  <si>
    <r>
      <t xml:space="preserve">PMMY Targets for FY 2023-24
</t>
    </r>
    <r>
      <rPr>
        <b/>
        <sz val="10"/>
        <color rgb="FF0070C0"/>
        <rFont val="Bahnschrift"/>
        <family val="2"/>
      </rPr>
      <t>Accounts in actual &amp; amount in crores</t>
    </r>
  </si>
  <si>
    <t>pub</t>
  </si>
  <si>
    <t>priv</t>
  </si>
  <si>
    <t>rrb</t>
  </si>
  <si>
    <t>others</t>
  </si>
  <si>
    <t>Non- Priority Sector</t>
  </si>
  <si>
    <t>Target</t>
  </si>
  <si>
    <t>Achievement</t>
  </si>
  <si>
    <t>Education</t>
  </si>
  <si>
    <t>Housing</t>
  </si>
  <si>
    <t>Social Infrastructure</t>
  </si>
  <si>
    <t>Renewable Energy</t>
  </si>
  <si>
    <t xml:space="preserve">Total </t>
  </si>
  <si>
    <t>Priority Sector Sub total</t>
  </si>
  <si>
    <t>Agriculture</t>
  </si>
  <si>
    <t>MSME</t>
  </si>
  <si>
    <t xml:space="preserve">Export Credit </t>
  </si>
  <si>
    <t xml:space="preserve">Annual Credit Plan - Achievement </t>
  </si>
  <si>
    <t>Quarter ended December 2023                                                                                                                                                                                                                                                                        (Amount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</si>
</sst>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0.00;[Red]0.00"/>
    <numFmt numFmtId="166" formatCode="#0;#0;\-"/>
    <numFmt numFmtId="167" formatCode="_ * #,##0.0_ ;_ * \-#,##0.0_ ;_ * &quot;-&quot;?_ ;_ @_ "/>
    <numFmt numFmtId="168" formatCode="_ * #,##0.0000_ ;_ * \-#,##0.0000_ ;_ * &quot;-&quot;_ ;_ @_ "/>
    <numFmt numFmtId="169" formatCode="_ * #,##0.000000_ ;_ * \-#,##0.000000_ ;_ * &quot;-&quot;_ ;_ @_ "/>
    <numFmt numFmtId="170" formatCode="_ * #,##0.00_ ;_ * \-#,##0.00_ ;_ * &quot;-&quot;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ahnschrift"/>
      <family val="2"/>
    </font>
    <font>
      <sz val="10"/>
      <name val="Arial"/>
      <family val="2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  <font>
      <b/>
      <sz val="12"/>
      <color theme="0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name val="Bahnschrift"/>
      <family val="2"/>
    </font>
    <font>
      <sz val="11"/>
      <name val="Bahnschrift"/>
      <family val="2"/>
    </font>
    <font>
      <b/>
      <sz val="24"/>
      <color rgb="FF0070C0"/>
      <name val="Bahnschrift"/>
      <family val="2"/>
    </font>
    <font>
      <sz val="11"/>
      <color theme="1"/>
      <name val="Bahnschrift"/>
      <family val="2"/>
    </font>
    <font>
      <b/>
      <sz val="11"/>
      <color theme="1"/>
      <name val="Bahnschrift"/>
      <family val="2"/>
    </font>
    <font>
      <b/>
      <sz val="12"/>
      <color theme="1"/>
      <name val="Bahnschrift"/>
      <family val="2"/>
    </font>
    <font>
      <sz val="11"/>
      <color theme="1"/>
      <name val="Calibri Light"/>
      <family val="2"/>
      <scheme val="major"/>
    </font>
    <font>
      <sz val="11"/>
      <color rgb="FF00B050"/>
      <name val="Bahnschrift"/>
      <family val="2"/>
    </font>
    <font>
      <sz val="9"/>
      <color rgb="FF00B050"/>
      <name val="Bahnschrift"/>
      <family val="2"/>
    </font>
    <font>
      <sz val="9"/>
      <color rgb="FF0070C0"/>
      <name val="Bahnschrift"/>
      <family val="2"/>
    </font>
    <font>
      <sz val="12"/>
      <name val="Arial"/>
      <family val="2"/>
    </font>
    <font>
      <sz val="14"/>
      <color rgb="FF0070C0"/>
      <name val="Bahnschrift"/>
      <family val="2"/>
    </font>
    <font>
      <b/>
      <sz val="11"/>
      <color theme="1"/>
      <name val="Arial Narrow"/>
      <family val="2"/>
    </font>
    <font>
      <b/>
      <sz val="14"/>
      <color rgb="FF0070C0"/>
      <name val="Bahnschrift"/>
      <family val="2"/>
    </font>
    <font>
      <sz val="14"/>
      <color rgb="FF0070C0"/>
      <name val="Calibri"/>
      <family val="2"/>
      <scheme val="minor"/>
    </font>
    <font>
      <b/>
      <sz val="10"/>
      <color rgb="FF0070C0"/>
      <name val="Bahnschrift"/>
      <family val="2"/>
    </font>
    <font>
      <sz val="11"/>
      <color indexed="8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8"/>
      <color theme="1"/>
      <name val="Book Antiqua"/>
      <family val="1"/>
    </font>
    <font>
      <sz val="18"/>
      <color theme="1"/>
      <name val="Book Antiqua"/>
      <family val="1"/>
    </font>
    <font>
      <b/>
      <sz val="1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C3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451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1" fillId="0" borderId="0"/>
    <xf numFmtId="0" fontId="27" fillId="0" borderId="0"/>
  </cellStyleXfs>
  <cellXfs count="162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6" fillId="0" borderId="0" xfId="0" applyFont="1"/>
    <xf numFmtId="0" fontId="8" fillId="6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8" fillId="6" borderId="1" xfId="1" applyNumberFormat="1" applyFont="1" applyFill="1" applyBorder="1" applyAlignment="1">
      <alignment horizontal="right" wrapText="1"/>
    </xf>
    <xf numFmtId="164" fontId="8" fillId="6" borderId="10" xfId="1" applyNumberFormat="1" applyFont="1" applyFill="1" applyBorder="1" applyAlignment="1">
      <alignment horizontal="right" wrapText="1"/>
    </xf>
    <xf numFmtId="164" fontId="8" fillId="2" borderId="7" xfId="1" applyNumberFormat="1" applyFont="1" applyFill="1" applyBorder="1" applyAlignment="1">
      <alignment horizontal="right" wrapText="1"/>
    </xf>
    <xf numFmtId="1" fontId="0" fillId="0" borderId="0" xfId="0" applyNumberFormat="1"/>
    <xf numFmtId="164" fontId="6" fillId="0" borderId="0" xfId="1" applyNumberFormat="1" applyFont="1"/>
    <xf numFmtId="164" fontId="6" fillId="0" borderId="0" xfId="0" applyNumberFormat="1" applyFo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2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1" fontId="14" fillId="0" borderId="1" xfId="0" applyNumberFormat="1" applyFont="1" applyBorder="1" applyAlignment="1">
      <alignment horizontal="right" indent="1"/>
    </xf>
    <xf numFmtId="41" fontId="14" fillId="0" borderId="1" xfId="0" applyNumberFormat="1" applyFont="1" applyBorder="1"/>
    <xf numFmtId="166" fontId="12" fillId="6" borderId="1" xfId="0" applyNumberFormat="1" applyFont="1" applyFill="1" applyBorder="1" applyAlignment="1">
      <alignment wrapText="1"/>
    </xf>
    <xf numFmtId="166" fontId="12" fillId="0" borderId="1" xfId="0" applyNumberFormat="1" applyFont="1" applyBorder="1"/>
    <xf numFmtId="0" fontId="14" fillId="0" borderId="1" xfId="0" applyFont="1" applyBorder="1"/>
    <xf numFmtId="165" fontId="12" fillId="6" borderId="1" xfId="0" applyNumberFormat="1" applyFont="1" applyFill="1" applyBorder="1" applyAlignment="1">
      <alignment wrapText="1"/>
    </xf>
    <xf numFmtId="165" fontId="12" fillId="0" borderId="1" xfId="0" applyNumberFormat="1" applyFont="1" applyBorder="1" applyAlignment="1">
      <alignment horizontal="left" wrapText="1"/>
    </xf>
    <xf numFmtId="0" fontId="15" fillId="0" borderId="0" xfId="0" applyFont="1"/>
    <xf numFmtId="41" fontId="14" fillId="0" borderId="0" xfId="0" applyNumberFormat="1" applyFont="1"/>
    <xf numFmtId="43" fontId="14" fillId="0" borderId="0" xfId="0" applyNumberFormat="1" applyFont="1"/>
    <xf numFmtId="167" fontId="14" fillId="0" borderId="0" xfId="0" applyNumberFormat="1" applyFont="1"/>
    <xf numFmtId="41" fontId="0" fillId="0" borderId="0" xfId="0" applyNumberForma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7" fillId="0" borderId="0" xfId="0" applyFont="1"/>
    <xf numFmtId="0" fontId="14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164" fontId="14" fillId="0" borderId="1" xfId="1" applyNumberFormat="1" applyFont="1" applyFill="1" applyBorder="1"/>
    <xf numFmtId="1" fontId="15" fillId="2" borderId="1" xfId="0" applyNumberFormat="1" applyFont="1" applyFill="1" applyBorder="1" applyAlignment="1">
      <alignment horizontal="right"/>
    </xf>
    <xf numFmtId="168" fontId="14" fillId="0" borderId="0" xfId="0" applyNumberFormat="1" applyFont="1"/>
    <xf numFmtId="169" fontId="14" fillId="0" borderId="0" xfId="0" applyNumberFormat="1" applyFont="1"/>
    <xf numFmtId="164" fontId="14" fillId="0" borderId="0" xfId="0" applyNumberFormat="1" applyFont="1"/>
    <xf numFmtId="0" fontId="23" fillId="0" borderId="0" xfId="0" applyFont="1" applyAlignment="1">
      <alignment vertical="top"/>
    </xf>
    <xf numFmtId="43" fontId="14" fillId="0" borderId="1" xfId="1" applyFont="1" applyFill="1" applyBorder="1"/>
    <xf numFmtId="170" fontId="14" fillId="0" borderId="1" xfId="0" applyNumberFormat="1" applyFont="1" applyBorder="1"/>
    <xf numFmtId="0" fontId="24" fillId="0" borderId="0" xfId="0" applyFont="1" applyAlignment="1">
      <alignment horizontal="center"/>
    </xf>
    <xf numFmtId="0" fontId="22" fillId="0" borderId="5" xfId="0" applyFont="1" applyBorder="1" applyAlignment="1">
      <alignment vertical="center"/>
    </xf>
    <xf numFmtId="0" fontId="25" fillId="0" borderId="0" xfId="0" applyFont="1"/>
    <xf numFmtId="164" fontId="14" fillId="0" borderId="1" xfId="1" applyNumberFormat="1" applyFont="1" applyFill="1" applyBorder="1" applyAlignment="1">
      <alignment horizontal="center"/>
    </xf>
    <xf numFmtId="0" fontId="10" fillId="0" borderId="0" xfId="0" applyFont="1"/>
    <xf numFmtId="41" fontId="15" fillId="2" borderId="1" xfId="0" applyNumberFormat="1" applyFont="1" applyFill="1" applyBorder="1" applyAlignment="1">
      <alignment horizontal="right" indent="1"/>
    </xf>
    <xf numFmtId="0" fontId="28" fillId="0" borderId="0" xfId="4" applyFont="1"/>
    <xf numFmtId="170" fontId="0" fillId="0" borderId="0" xfId="0" applyNumberFormat="1"/>
    <xf numFmtId="1" fontId="14" fillId="0" borderId="0" xfId="0" applyNumberFormat="1" applyFont="1"/>
    <xf numFmtId="164" fontId="5" fillId="7" borderId="16" xfId="1" applyNumberFormat="1" applyFont="1" applyFill="1" applyBorder="1" applyAlignment="1">
      <alignment horizontal="right" vertical="center" wrapText="1"/>
    </xf>
    <xf numFmtId="165" fontId="8" fillId="6" borderId="3" xfId="0" applyNumberFormat="1" applyFont="1" applyFill="1" applyBorder="1" applyAlignment="1">
      <alignment wrapText="1"/>
    </xf>
    <xf numFmtId="0" fontId="7" fillId="0" borderId="3" xfId="0" applyFont="1" applyBorder="1" applyAlignment="1">
      <alignment horizontal="left"/>
    </xf>
    <xf numFmtId="17" fontId="0" fillId="0" borderId="0" xfId="0" applyNumberFormat="1"/>
    <xf numFmtId="43" fontId="0" fillId="0" borderId="0" xfId="0" applyNumberFormat="1"/>
    <xf numFmtId="164" fontId="30" fillId="0" borderId="0" xfId="0" applyNumberFormat="1" applyFont="1"/>
    <xf numFmtId="0" fontId="30" fillId="0" borderId="0" xfId="0" applyFont="1"/>
    <xf numFmtId="0" fontId="8" fillId="6" borderId="9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/>
    </xf>
    <xf numFmtId="0" fontId="31" fillId="10" borderId="17" xfId="0" applyFont="1" applyFill="1" applyBorder="1" applyAlignment="1">
      <alignment horizontal="center" vertical="center" wrapText="1"/>
    </xf>
    <xf numFmtId="0" fontId="31" fillId="10" borderId="18" xfId="0" applyFont="1" applyFill="1" applyBorder="1" applyAlignment="1">
      <alignment horizontal="center" vertical="center" wrapText="1"/>
    </xf>
    <xf numFmtId="0" fontId="31" fillId="10" borderId="23" xfId="0" applyFont="1" applyFill="1" applyBorder="1" applyAlignment="1">
      <alignment horizontal="center" vertical="center" wrapText="1"/>
    </xf>
    <xf numFmtId="0" fontId="31" fillId="10" borderId="24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15" fillId="9" borderId="1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5" fillId="9" borderId="3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65" fontId="8" fillId="6" borderId="31" xfId="0" applyNumberFormat="1" applyFont="1" applyFill="1" applyBorder="1" applyAlignment="1">
      <alignment wrapTex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6" borderId="3" xfId="2" applyNumberFormat="1" applyFont="1" applyFill="1" applyBorder="1" applyAlignment="1">
      <alignment wrapText="1"/>
    </xf>
    <xf numFmtId="165" fontId="8" fillId="6" borderId="3" xfId="0" applyNumberFormat="1" applyFont="1" applyFill="1" applyBorder="1" applyAlignment="1">
      <alignment horizontal="left"/>
    </xf>
    <xf numFmtId="165" fontId="8" fillId="0" borderId="3" xfId="0" applyNumberFormat="1" applyFont="1" applyBorder="1" applyAlignment="1">
      <alignment horizontal="left" wrapText="1"/>
    </xf>
    <xf numFmtId="164" fontId="8" fillId="6" borderId="33" xfId="1" applyNumberFormat="1" applyFont="1" applyFill="1" applyBorder="1" applyAlignment="1">
      <alignment horizontal="right" wrapText="1"/>
    </xf>
    <xf numFmtId="164" fontId="8" fillId="6" borderId="34" xfId="1" applyNumberFormat="1" applyFont="1" applyFill="1" applyBorder="1" applyAlignment="1">
      <alignment horizontal="right" wrapText="1"/>
    </xf>
    <xf numFmtId="164" fontId="8" fillId="6" borderId="7" xfId="1" applyNumberFormat="1" applyFont="1" applyFill="1" applyBorder="1" applyAlignment="1">
      <alignment horizontal="right" wrapText="1"/>
    </xf>
    <xf numFmtId="164" fontId="8" fillId="6" borderId="8" xfId="1" applyNumberFormat="1" applyFont="1" applyFill="1" applyBorder="1" applyAlignment="1">
      <alignment horizontal="right" wrapText="1"/>
    </xf>
    <xf numFmtId="164" fontId="8" fillId="2" borderId="8" xfId="1" applyNumberFormat="1" applyFont="1" applyFill="1" applyBorder="1" applyAlignment="1">
      <alignment horizontal="right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5" fillId="7" borderId="35" xfId="1" applyNumberFormat="1" applyFont="1" applyFill="1" applyBorder="1" applyAlignment="1">
      <alignment horizontal="right" vertical="center" wrapText="1"/>
    </xf>
    <xf numFmtId="164" fontId="5" fillId="7" borderId="36" xfId="1" applyNumberFormat="1" applyFont="1" applyFill="1" applyBorder="1" applyAlignment="1">
      <alignment horizontal="right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4" xr:uid="{56E8C517-495B-4B2F-884D-E123E3E00FCE}"/>
    <cellStyle name="Normal 2 10" xfId="2" xr:uid="{52864C28-C526-4E1A-A88D-A46A93B1BDF5}"/>
    <cellStyle name="Normal 4" xfId="3" xr:uid="{692A96BC-9853-4ABE-A6DD-94D98BCF5D66}"/>
  </cellStyles>
  <dxfs count="36"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FF"/>
      <color rgb="FFB1EDBF"/>
      <color rgb="FFB1E7ED"/>
      <color rgb="FFECDFF5"/>
      <color rgb="FF8BE5A0"/>
      <color rgb="FFFEF0FB"/>
      <color rgb="FF1E943D"/>
      <color rgb="FFC9F1FF"/>
      <color rgb="FFE8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973666</xdr:colOff>
      <xdr:row>0</xdr:row>
      <xdr:rowOff>116418</xdr:rowOff>
    </xdr:from>
    <xdr:to>
      <xdr:col>5</xdr:col>
      <xdr:colOff>771525</xdr:colOff>
      <xdr:row>0</xdr:row>
      <xdr:rowOff>306918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8170F3E-4B54-45CF-92AE-E3217CB3D7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4106333" y="116418"/>
          <a:ext cx="1628775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63501</xdr:colOff>
      <xdr:row>0</xdr:row>
      <xdr:rowOff>74084</xdr:rowOff>
    </xdr:from>
    <xdr:to>
      <xdr:col>13</xdr:col>
      <xdr:colOff>578912</xdr:colOff>
      <xdr:row>0</xdr:row>
      <xdr:rowOff>349251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9E9336D-D0D5-4438-949D-BCFC576B14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0646834" y="74084"/>
          <a:ext cx="1266828" cy="275167"/>
        </a:xfrm>
        <a:prstGeom prst="rect">
          <a:avLst/>
        </a:prstGeom>
      </xdr:spPr>
    </xdr:pic>
    <xdr:clientData/>
  </xdr:twoCellAnchor>
  <xdr:twoCellAnchor editAs="oneCell">
    <xdr:from>
      <xdr:col>20</xdr:col>
      <xdr:colOff>42333</xdr:colOff>
      <xdr:row>0</xdr:row>
      <xdr:rowOff>74083</xdr:rowOff>
    </xdr:from>
    <xdr:to>
      <xdr:col>21</xdr:col>
      <xdr:colOff>856191</xdr:colOff>
      <xdr:row>0</xdr:row>
      <xdr:rowOff>338666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2C39C60-9418-4EF2-A738-3026D85A26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6266583" y="74083"/>
          <a:ext cx="1628775" cy="264583"/>
        </a:xfrm>
        <a:prstGeom prst="rect">
          <a:avLst/>
        </a:prstGeom>
      </xdr:spPr>
    </xdr:pic>
    <xdr:clientData/>
  </xdr:twoCellAnchor>
  <xdr:twoCellAnchor editAs="oneCell">
    <xdr:from>
      <xdr:col>27</xdr:col>
      <xdr:colOff>709084</xdr:colOff>
      <xdr:row>0</xdr:row>
      <xdr:rowOff>95250</xdr:rowOff>
    </xdr:from>
    <xdr:to>
      <xdr:col>29</xdr:col>
      <xdr:colOff>570442</xdr:colOff>
      <xdr:row>0</xdr:row>
      <xdr:rowOff>359833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8B1715F-EBB3-4AE2-A6FF-361D7C2C38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2140334" y="95250"/>
          <a:ext cx="1628775" cy="264583"/>
        </a:xfrm>
        <a:prstGeom prst="rect">
          <a:avLst/>
        </a:prstGeom>
      </xdr:spPr>
    </xdr:pic>
    <xdr:clientData/>
  </xdr:twoCellAnchor>
  <xdr:twoCellAnchor editAs="oneCell">
    <xdr:from>
      <xdr:col>35</xdr:col>
      <xdr:colOff>740833</xdr:colOff>
      <xdr:row>0</xdr:row>
      <xdr:rowOff>95250</xdr:rowOff>
    </xdr:from>
    <xdr:to>
      <xdr:col>38</xdr:col>
      <xdr:colOff>129116</xdr:colOff>
      <xdr:row>0</xdr:row>
      <xdr:rowOff>359833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A60084B-81DF-4A17-8281-F3BEBEFE24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8405666" y="95250"/>
          <a:ext cx="1628775" cy="264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0</xdr:rowOff>
    </xdr:from>
    <xdr:to>
      <xdr:col>5</xdr:col>
      <xdr:colOff>952501</xdr:colOff>
      <xdr:row>1</xdr:row>
      <xdr:rowOff>264583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EC60D9A-069E-44B5-9B0A-6A037D44BC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5143501" y="0"/>
          <a:ext cx="952500" cy="26458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275167</xdr:colOff>
      <xdr:row>1</xdr:row>
      <xdr:rowOff>232833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E51ECF3-E620-4C2F-A5D3-258A3E7208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0339917" y="0"/>
          <a:ext cx="952500" cy="232833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275167</xdr:colOff>
      <xdr:row>1</xdr:row>
      <xdr:rowOff>211667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8B14946-46B6-4F7B-A404-E8794FB0E3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15896167" y="0"/>
          <a:ext cx="952500" cy="211667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27</xdr:col>
      <xdr:colOff>275166</xdr:colOff>
      <xdr:row>1</xdr:row>
      <xdr:rowOff>275167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BAEA7D6-BD26-42FD-9562-28B8E6FDE2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0013083" y="0"/>
          <a:ext cx="952500" cy="275167"/>
        </a:xfrm>
        <a:prstGeom prst="rect">
          <a:avLst/>
        </a:prstGeom>
      </xdr:spPr>
    </xdr:pic>
    <xdr:clientData/>
  </xdr:twoCellAnchor>
  <xdr:twoCellAnchor editAs="oneCell">
    <xdr:from>
      <xdr:col>29</xdr:col>
      <xdr:colOff>698500</xdr:colOff>
      <xdr:row>0</xdr:row>
      <xdr:rowOff>0</xdr:rowOff>
    </xdr:from>
    <xdr:to>
      <xdr:col>30</xdr:col>
      <xdr:colOff>709083</xdr:colOff>
      <xdr:row>1</xdr:row>
      <xdr:rowOff>254000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47D625E-A91E-4C18-A061-6A9F2187D0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42" b="23215"/>
        <a:stretch/>
      </xdr:blipFill>
      <xdr:spPr>
        <a:xfrm>
          <a:off x="22934083" y="0"/>
          <a:ext cx="952500" cy="25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%20Data/Sowmya/SLBC%20Meetings/2023-24/226/226%20Annexures%20for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genda"/>
      <sheetName val="backpaper"/>
      <sheetName val="UBI"/>
      <sheetName val="Graphs"/>
      <sheetName val="Sheet"/>
      <sheetName val="1.Branches"/>
      <sheetName val="2&amp;3.DW-Brs&amp;Dep,adv"/>
      <sheetName val="4.CD Ratio"/>
      <sheetName val="5.Priority"/>
      <sheetName val="6. DW Priority"/>
      <sheetName val="7.Agri Adv"/>
      <sheetName val="8.SHG"/>
      <sheetName val="9.ATL OS"/>
      <sheetName val="10.MSME"/>
      <sheetName val="11.Exp Crdt"/>
      <sheetName val="12.HL OS"/>
      <sheetName val="13.EL OS"/>
      <sheetName val="14.Soci Infra"/>
      <sheetName val="15.Renew"/>
      <sheetName val="16.ATL Disb"/>
      <sheetName val="17.PS Ach"/>
      <sheetName val="18.Tot Ach"/>
      <sheetName val="19.DW Ach"/>
      <sheetName val="20.Weaker sct"/>
      <sheetName val="21.Agri Adv NPA"/>
      <sheetName val="22.Prio NPA"/>
      <sheetName val="23.NPS NPA"/>
      <sheetName val="24.Tot NPA"/>
      <sheetName val="25.PMMY"/>
      <sheetName val="26. SUI"/>
      <sheetName val="27. PMFME"/>
      <sheetName val="28.PMSVAnidhi"/>
      <sheetName val="29.AIF"/>
      <sheetName val="30.Mitra"/>
      <sheetName val="31.ATM"/>
      <sheetName val="32. SBY&amp;JBY"/>
      <sheetName val="33.APY"/>
      <sheetName val="34.RSETI"/>
      <sheetName val="Consolidated"/>
      <sheetName val="Con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5">
          <cell r="J5">
            <v>8401.24</v>
          </cell>
          <cell r="M5">
            <v>1094.33</v>
          </cell>
          <cell r="P5">
            <v>0</v>
          </cell>
          <cell r="S5">
            <v>23.51</v>
          </cell>
          <cell r="V5">
            <v>117.37</v>
          </cell>
          <cell r="Y5">
            <v>0.44</v>
          </cell>
          <cell r="AB5">
            <v>0.16</v>
          </cell>
          <cell r="AE5">
            <v>0</v>
          </cell>
        </row>
        <row r="6">
          <cell r="J6">
            <v>5745.5</v>
          </cell>
          <cell r="M6">
            <v>1294.74</v>
          </cell>
          <cell r="P6">
            <v>0</v>
          </cell>
          <cell r="S6">
            <v>22.43</v>
          </cell>
          <cell r="V6">
            <v>133.18</v>
          </cell>
          <cell r="Y6">
            <v>0</v>
          </cell>
          <cell r="AB6">
            <v>0</v>
          </cell>
          <cell r="AE6">
            <v>1.97</v>
          </cell>
        </row>
        <row r="7">
          <cell r="J7">
            <v>245.96</v>
          </cell>
          <cell r="M7">
            <v>192.17999999999998</v>
          </cell>
          <cell r="P7">
            <v>0</v>
          </cell>
          <cell r="S7">
            <v>6.14</v>
          </cell>
          <cell r="V7">
            <v>22.26</v>
          </cell>
          <cell r="Y7">
            <v>0</v>
          </cell>
          <cell r="AB7">
            <v>0</v>
          </cell>
          <cell r="AE7">
            <v>51.8</v>
          </cell>
        </row>
        <row r="8">
          <cell r="J8">
            <v>32368.639999999999</v>
          </cell>
          <cell r="M8">
            <v>3709.2599999999998</v>
          </cell>
          <cell r="P8">
            <v>0</v>
          </cell>
          <cell r="S8">
            <v>86.23</v>
          </cell>
          <cell r="V8">
            <v>240.41</v>
          </cell>
          <cell r="Y8">
            <v>0</v>
          </cell>
          <cell r="AB8">
            <v>0</v>
          </cell>
          <cell r="AE8">
            <v>1.1200000000000001</v>
          </cell>
        </row>
        <row r="9">
          <cell r="J9">
            <v>2622.0499999999997</v>
          </cell>
          <cell r="M9">
            <v>591.01</v>
          </cell>
          <cell r="P9">
            <v>0</v>
          </cell>
          <cell r="S9">
            <v>11.54</v>
          </cell>
          <cell r="V9">
            <v>30.5</v>
          </cell>
          <cell r="Y9">
            <v>1.1599999999999999</v>
          </cell>
          <cell r="AB9">
            <v>0</v>
          </cell>
          <cell r="AE9">
            <v>0</v>
          </cell>
        </row>
        <row r="10">
          <cell r="J10">
            <v>12139.429999999998</v>
          </cell>
          <cell r="M10">
            <v>4634.97</v>
          </cell>
          <cell r="P10">
            <v>0</v>
          </cell>
          <cell r="S10">
            <v>17.68</v>
          </cell>
          <cell r="V10">
            <v>35.299999999999997</v>
          </cell>
          <cell r="Y10">
            <v>0</v>
          </cell>
          <cell r="AB10">
            <v>0</v>
          </cell>
          <cell r="AE10">
            <v>0</v>
          </cell>
        </row>
        <row r="11">
          <cell r="J11">
            <v>3395.2</v>
          </cell>
          <cell r="M11">
            <v>386.35</v>
          </cell>
          <cell r="P11">
            <v>0</v>
          </cell>
          <cell r="S11">
            <v>5.7</v>
          </cell>
          <cell r="V11">
            <v>79.66</v>
          </cell>
          <cell r="Y11">
            <v>0</v>
          </cell>
          <cell r="AB11">
            <v>0</v>
          </cell>
          <cell r="AE11">
            <v>0.97</v>
          </cell>
        </row>
        <row r="12">
          <cell r="J12">
            <v>1006.87</v>
          </cell>
          <cell r="M12">
            <v>675.15</v>
          </cell>
          <cell r="P12">
            <v>0</v>
          </cell>
          <cell r="S12">
            <v>9.23</v>
          </cell>
          <cell r="V12">
            <v>46.25</v>
          </cell>
          <cell r="Y12">
            <v>0</v>
          </cell>
          <cell r="AB12">
            <v>0</v>
          </cell>
          <cell r="AE12">
            <v>4.25</v>
          </cell>
        </row>
        <row r="13">
          <cell r="J13">
            <v>22.11</v>
          </cell>
          <cell r="M13">
            <v>58.21</v>
          </cell>
          <cell r="P13">
            <v>0</v>
          </cell>
          <cell r="S13">
            <v>0.54</v>
          </cell>
          <cell r="V13">
            <v>3.61</v>
          </cell>
          <cell r="Y13">
            <v>0</v>
          </cell>
          <cell r="AB13">
            <v>0</v>
          </cell>
          <cell r="AE13">
            <v>2.0499999999999998</v>
          </cell>
        </row>
        <row r="14">
          <cell r="J14">
            <v>210.35000000000002</v>
          </cell>
          <cell r="M14">
            <v>273.40000000000003</v>
          </cell>
          <cell r="P14">
            <v>0</v>
          </cell>
          <cell r="S14">
            <v>1.74</v>
          </cell>
          <cell r="V14">
            <v>17.36</v>
          </cell>
          <cell r="Y14">
            <v>0</v>
          </cell>
          <cell r="AB14">
            <v>0.09</v>
          </cell>
          <cell r="AE14">
            <v>244.91</v>
          </cell>
        </row>
        <row r="15">
          <cell r="J15">
            <v>45795.3</v>
          </cell>
          <cell r="M15">
            <v>12287.359999999999</v>
          </cell>
          <cell r="P15">
            <v>0</v>
          </cell>
          <cell r="S15">
            <v>904.03</v>
          </cell>
          <cell r="V15">
            <v>222.98</v>
          </cell>
          <cell r="Y15">
            <v>3.4</v>
          </cell>
          <cell r="AB15">
            <v>0.44</v>
          </cell>
          <cell r="AE15">
            <v>0</v>
          </cell>
        </row>
        <row r="16">
          <cell r="J16">
            <v>26431.53</v>
          </cell>
          <cell r="M16">
            <v>11878.22</v>
          </cell>
          <cell r="P16">
            <v>15</v>
          </cell>
          <cell r="S16">
            <v>144.1</v>
          </cell>
          <cell r="V16">
            <v>558.82000000000005</v>
          </cell>
          <cell r="Y16">
            <v>0</v>
          </cell>
          <cell r="AB16">
            <v>0</v>
          </cell>
          <cell r="AE16">
            <v>0</v>
          </cell>
        </row>
        <row r="18">
          <cell r="J18">
            <v>3605.77</v>
          </cell>
          <cell r="M18">
            <v>5217.45</v>
          </cell>
          <cell r="P18">
            <v>103.07</v>
          </cell>
          <cell r="S18">
            <v>10.63</v>
          </cell>
          <cell r="V18">
            <v>34.15</v>
          </cell>
          <cell r="Y18">
            <v>3.45</v>
          </cell>
          <cell r="AB18">
            <v>0</v>
          </cell>
          <cell r="AE18">
            <v>1.24</v>
          </cell>
        </row>
        <row r="19">
          <cell r="J19">
            <v>53.77</v>
          </cell>
          <cell r="M19">
            <v>99.97</v>
          </cell>
          <cell r="P19">
            <v>0</v>
          </cell>
          <cell r="S19">
            <v>0</v>
          </cell>
          <cell r="V19">
            <v>2.42</v>
          </cell>
          <cell r="Y19">
            <v>0</v>
          </cell>
          <cell r="AB19">
            <v>0</v>
          </cell>
          <cell r="AE19">
            <v>680.47</v>
          </cell>
        </row>
        <row r="20">
          <cell r="J20">
            <v>1249.47</v>
          </cell>
          <cell r="M20">
            <v>8.52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0.01</v>
          </cell>
          <cell r="AE20">
            <v>0.73</v>
          </cell>
        </row>
        <row r="21">
          <cell r="J21">
            <v>185.07999999999998</v>
          </cell>
          <cell r="M21">
            <v>140.38999999999999</v>
          </cell>
          <cell r="P21">
            <v>0</v>
          </cell>
          <cell r="S21">
            <v>0.15</v>
          </cell>
          <cell r="V21">
            <v>2.52</v>
          </cell>
          <cell r="Y21">
            <v>0</v>
          </cell>
          <cell r="AB21">
            <v>0</v>
          </cell>
          <cell r="AE21">
            <v>0.12</v>
          </cell>
        </row>
        <row r="22">
          <cell r="J22">
            <v>74.13</v>
          </cell>
          <cell r="M22">
            <v>42.919999999999995</v>
          </cell>
          <cell r="P22">
            <v>0</v>
          </cell>
          <cell r="S22">
            <v>0</v>
          </cell>
          <cell r="V22">
            <v>9.5299999999999994</v>
          </cell>
          <cell r="Y22">
            <v>0</v>
          </cell>
          <cell r="AB22">
            <v>0</v>
          </cell>
          <cell r="AE22">
            <v>0.01</v>
          </cell>
        </row>
        <row r="23">
          <cell r="J23">
            <v>76.47</v>
          </cell>
          <cell r="M23">
            <v>36.83</v>
          </cell>
          <cell r="P23">
            <v>0</v>
          </cell>
          <cell r="S23">
            <v>0</v>
          </cell>
          <cell r="V23">
            <v>90.23</v>
          </cell>
          <cell r="Y23">
            <v>0.9</v>
          </cell>
          <cell r="AB23">
            <v>0</v>
          </cell>
          <cell r="AE23">
            <v>0.02</v>
          </cell>
        </row>
        <row r="24">
          <cell r="J24">
            <v>278.39</v>
          </cell>
          <cell r="M24">
            <v>0</v>
          </cell>
          <cell r="P24">
            <v>0</v>
          </cell>
          <cell r="S24">
            <v>0.12</v>
          </cell>
          <cell r="V24">
            <v>7.17</v>
          </cell>
          <cell r="Y24">
            <v>0</v>
          </cell>
          <cell r="AB24">
            <v>0</v>
          </cell>
          <cell r="AE24">
            <v>0.01</v>
          </cell>
        </row>
        <row r="25">
          <cell r="J25">
            <v>1014.3499999999999</v>
          </cell>
          <cell r="M25">
            <v>151.59</v>
          </cell>
          <cell r="P25">
            <v>0</v>
          </cell>
          <cell r="S25">
            <v>0.31</v>
          </cell>
          <cell r="V25">
            <v>2.33</v>
          </cell>
          <cell r="Y25">
            <v>0</v>
          </cell>
          <cell r="AB25">
            <v>0</v>
          </cell>
          <cell r="AE25">
            <v>145.19</v>
          </cell>
        </row>
        <row r="26">
          <cell r="J26">
            <v>5290.83</v>
          </cell>
          <cell r="M26">
            <v>10148.740000000002</v>
          </cell>
          <cell r="P26">
            <v>0</v>
          </cell>
          <cell r="S26">
            <v>0.56999999999999995</v>
          </cell>
          <cell r="V26">
            <v>162.9</v>
          </cell>
          <cell r="Y26">
            <v>0</v>
          </cell>
          <cell r="AB26">
            <v>0</v>
          </cell>
          <cell r="AE26">
            <v>92.46</v>
          </cell>
        </row>
        <row r="27">
          <cell r="J27">
            <v>1897.2199999999998</v>
          </cell>
          <cell r="M27">
            <v>6230.4599999999991</v>
          </cell>
          <cell r="P27">
            <v>11.07</v>
          </cell>
          <cell r="S27">
            <v>27.25</v>
          </cell>
          <cell r="V27">
            <v>75.540000000000006</v>
          </cell>
          <cell r="Y27">
            <v>0</v>
          </cell>
          <cell r="AB27">
            <v>0</v>
          </cell>
          <cell r="AE27">
            <v>0</v>
          </cell>
        </row>
        <row r="28">
          <cell r="J28">
            <v>1761.34</v>
          </cell>
          <cell r="M28">
            <v>239.63</v>
          </cell>
          <cell r="P28">
            <v>0</v>
          </cell>
          <cell r="S28">
            <v>4.13</v>
          </cell>
          <cell r="V28">
            <v>5.33</v>
          </cell>
          <cell r="Y28">
            <v>1.42</v>
          </cell>
          <cell r="AB28">
            <v>0</v>
          </cell>
          <cell r="AE28">
            <v>0</v>
          </cell>
        </row>
        <row r="29">
          <cell r="J29">
            <v>641.1</v>
          </cell>
          <cell r="M29">
            <v>586.56999999999994</v>
          </cell>
          <cell r="P29">
            <v>0</v>
          </cell>
          <cell r="S29">
            <v>0</v>
          </cell>
          <cell r="V29">
            <v>49.47</v>
          </cell>
          <cell r="Y29">
            <v>0.21</v>
          </cell>
          <cell r="AB29">
            <v>0</v>
          </cell>
          <cell r="AE29">
            <v>0</v>
          </cell>
        </row>
        <row r="30">
          <cell r="J30">
            <v>353.04</v>
          </cell>
          <cell r="M30">
            <v>1662.0399999999997</v>
          </cell>
          <cell r="P30">
            <v>0</v>
          </cell>
          <cell r="S30">
            <v>0</v>
          </cell>
          <cell r="V30">
            <v>5.67</v>
          </cell>
          <cell r="Y30">
            <v>0</v>
          </cell>
          <cell r="AB30">
            <v>0</v>
          </cell>
          <cell r="AE30">
            <v>0</v>
          </cell>
        </row>
        <row r="31">
          <cell r="J31">
            <v>192.8</v>
          </cell>
          <cell r="M31">
            <v>181.64</v>
          </cell>
          <cell r="P31">
            <v>0</v>
          </cell>
          <cell r="S31">
            <v>8.4499999999999993</v>
          </cell>
          <cell r="V31">
            <v>12.05</v>
          </cell>
          <cell r="Y31">
            <v>0</v>
          </cell>
          <cell r="AB31">
            <v>0.35</v>
          </cell>
          <cell r="AE31">
            <v>2.34</v>
          </cell>
        </row>
        <row r="32">
          <cell r="J32">
            <v>2184.67</v>
          </cell>
          <cell r="M32">
            <v>389.52</v>
          </cell>
          <cell r="P32">
            <v>0</v>
          </cell>
          <cell r="S32">
            <v>0.15</v>
          </cell>
          <cell r="V32">
            <v>6.22</v>
          </cell>
          <cell r="Y32">
            <v>2.2200000000000002</v>
          </cell>
          <cell r="AB32">
            <v>0.1</v>
          </cell>
          <cell r="AE32">
            <v>0.03</v>
          </cell>
        </row>
        <row r="33">
          <cell r="J33">
            <v>611.78</v>
          </cell>
          <cell r="M33">
            <v>2276.09</v>
          </cell>
          <cell r="P33">
            <v>0</v>
          </cell>
          <cell r="S33">
            <v>0</v>
          </cell>
          <cell r="V33">
            <v>3.41</v>
          </cell>
          <cell r="Y33">
            <v>0</v>
          </cell>
          <cell r="AB33">
            <v>0</v>
          </cell>
          <cell r="AE33">
            <v>7.45</v>
          </cell>
        </row>
        <row r="34">
          <cell r="J34">
            <v>0.81</v>
          </cell>
          <cell r="M34">
            <v>1.23</v>
          </cell>
          <cell r="P34">
            <v>0</v>
          </cell>
          <cell r="S34">
            <v>0</v>
          </cell>
          <cell r="V34">
            <v>0.01</v>
          </cell>
          <cell r="Y34">
            <v>0</v>
          </cell>
          <cell r="AB34">
            <v>0</v>
          </cell>
          <cell r="AE34">
            <v>0</v>
          </cell>
        </row>
        <row r="35">
          <cell r="J35">
            <v>141.44</v>
          </cell>
          <cell r="M35">
            <v>2.72</v>
          </cell>
          <cell r="P35">
            <v>0</v>
          </cell>
          <cell r="S35">
            <v>0</v>
          </cell>
          <cell r="V35">
            <v>3.14</v>
          </cell>
          <cell r="Y35">
            <v>0</v>
          </cell>
          <cell r="AB35">
            <v>0</v>
          </cell>
          <cell r="AE35">
            <v>0.82</v>
          </cell>
        </row>
        <row r="36">
          <cell r="J36">
            <v>604.44000000000005</v>
          </cell>
          <cell r="M36">
            <v>2.4</v>
          </cell>
          <cell r="P36">
            <v>0</v>
          </cell>
          <cell r="S36">
            <v>7.0000000000000007E-2</v>
          </cell>
          <cell r="V36">
            <v>1.78</v>
          </cell>
          <cell r="Y36">
            <v>0</v>
          </cell>
          <cell r="AB36">
            <v>0</v>
          </cell>
          <cell r="AE36">
            <v>0.5</v>
          </cell>
        </row>
        <row r="37">
          <cell r="J37">
            <v>775.11</v>
          </cell>
          <cell r="M37">
            <v>502.56</v>
          </cell>
          <cell r="P37">
            <v>0</v>
          </cell>
          <cell r="S37">
            <v>0.21</v>
          </cell>
          <cell r="V37">
            <v>20.78</v>
          </cell>
          <cell r="Y37">
            <v>0</v>
          </cell>
          <cell r="AB37">
            <v>0</v>
          </cell>
          <cell r="AE37">
            <v>0</v>
          </cell>
        </row>
        <row r="38">
          <cell r="J38">
            <v>164.81000000000003</v>
          </cell>
          <cell r="M38">
            <v>486.62</v>
          </cell>
          <cell r="P38">
            <v>7.83</v>
          </cell>
          <cell r="S38">
            <v>0.22</v>
          </cell>
          <cell r="V38">
            <v>5.63</v>
          </cell>
          <cell r="Y38">
            <v>0</v>
          </cell>
          <cell r="AB38">
            <v>0</v>
          </cell>
          <cell r="AE38">
            <v>0.02</v>
          </cell>
        </row>
        <row r="41">
          <cell r="J41">
            <v>12790.690000000002</v>
          </cell>
          <cell r="M41">
            <v>1961.9099999999999</v>
          </cell>
          <cell r="P41">
            <v>0</v>
          </cell>
          <cell r="S41">
            <v>31.9</v>
          </cell>
          <cell r="V41">
            <v>70.89</v>
          </cell>
          <cell r="Y41">
            <v>2.81</v>
          </cell>
          <cell r="AB41">
            <v>0</v>
          </cell>
          <cell r="AE41">
            <v>2376.39</v>
          </cell>
        </row>
        <row r="43">
          <cell r="J43">
            <v>13550.02</v>
          </cell>
          <cell r="M43">
            <v>922.59000000000015</v>
          </cell>
          <cell r="P43">
            <v>0</v>
          </cell>
          <cell r="S43">
            <v>17.64</v>
          </cell>
          <cell r="V43">
            <v>89.52</v>
          </cell>
          <cell r="Y43">
            <v>0</v>
          </cell>
          <cell r="AB43">
            <v>0</v>
          </cell>
          <cell r="AE43">
            <v>1504.03</v>
          </cell>
        </row>
        <row r="44">
          <cell r="J44">
            <v>3961.5</v>
          </cell>
          <cell r="M44">
            <v>788.94</v>
          </cell>
          <cell r="P44">
            <v>0</v>
          </cell>
          <cell r="S44">
            <v>0.81</v>
          </cell>
          <cell r="V44">
            <v>40.450000000000003</v>
          </cell>
          <cell r="Y44">
            <v>0</v>
          </cell>
          <cell r="AB44">
            <v>0</v>
          </cell>
          <cell r="AE44">
            <v>0</v>
          </cell>
        </row>
        <row r="45">
          <cell r="J45">
            <v>7591</v>
          </cell>
          <cell r="M45">
            <v>362.07</v>
          </cell>
          <cell r="P45">
            <v>0</v>
          </cell>
          <cell r="S45">
            <v>14.28</v>
          </cell>
          <cell r="V45">
            <v>41.86</v>
          </cell>
          <cell r="Y45">
            <v>0</v>
          </cell>
          <cell r="AB45">
            <v>0</v>
          </cell>
          <cell r="AE45">
            <v>0</v>
          </cell>
        </row>
        <row r="46">
          <cell r="J46">
            <v>10210.41</v>
          </cell>
          <cell r="M46">
            <v>897.74</v>
          </cell>
          <cell r="P46">
            <v>0</v>
          </cell>
          <cell r="S46">
            <v>2.83</v>
          </cell>
          <cell r="V46">
            <v>43.2</v>
          </cell>
          <cell r="Y46">
            <v>0</v>
          </cell>
          <cell r="AB46">
            <v>0</v>
          </cell>
          <cell r="AE46">
            <v>28.53</v>
          </cell>
        </row>
        <row r="48">
          <cell r="J48">
            <v>2.4700000000000002</v>
          </cell>
          <cell r="M48">
            <v>236.48</v>
          </cell>
          <cell r="P48">
            <v>0</v>
          </cell>
          <cell r="S48">
            <v>0</v>
          </cell>
          <cell r="V48">
            <v>9.02</v>
          </cell>
          <cell r="Y48">
            <v>0</v>
          </cell>
          <cell r="AB48">
            <v>0</v>
          </cell>
          <cell r="AE48">
            <v>0</v>
          </cell>
        </row>
        <row r="49">
          <cell r="J49">
            <v>434.15</v>
          </cell>
          <cell r="M49">
            <v>285</v>
          </cell>
          <cell r="P49">
            <v>0</v>
          </cell>
          <cell r="S49">
            <v>0</v>
          </cell>
          <cell r="V49">
            <v>134.75</v>
          </cell>
          <cell r="Y49">
            <v>0</v>
          </cell>
          <cell r="AB49">
            <v>0</v>
          </cell>
          <cell r="AE49">
            <v>336.01</v>
          </cell>
        </row>
        <row r="50">
          <cell r="J50">
            <v>54.48</v>
          </cell>
          <cell r="M50">
            <v>3.49</v>
          </cell>
          <cell r="P50">
            <v>0</v>
          </cell>
          <cell r="S50">
            <v>0</v>
          </cell>
          <cell r="V50">
            <v>0</v>
          </cell>
          <cell r="Y50">
            <v>0</v>
          </cell>
          <cell r="AB50">
            <v>0</v>
          </cell>
          <cell r="AE50">
            <v>0.56999999999999995</v>
          </cell>
        </row>
        <row r="52">
          <cell r="J52">
            <v>0</v>
          </cell>
          <cell r="P52">
            <v>0</v>
          </cell>
          <cell r="S52">
            <v>0</v>
          </cell>
          <cell r="V52">
            <v>0</v>
          </cell>
          <cell r="Y52">
            <v>0</v>
          </cell>
          <cell r="AB52">
            <v>0</v>
          </cell>
          <cell r="AE52">
            <v>0</v>
          </cell>
        </row>
        <row r="56">
          <cell r="M56">
            <v>171.81089749999998</v>
          </cell>
        </row>
      </sheetData>
      <sheetData sheetId="22">
        <row r="5">
          <cell r="G5">
            <v>7248.51</v>
          </cell>
        </row>
        <row r="6">
          <cell r="G6">
            <v>1378.16</v>
          </cell>
        </row>
        <row r="7">
          <cell r="G7">
            <v>415.03</v>
          </cell>
        </row>
        <row r="8">
          <cell r="G8">
            <v>18014.21</v>
          </cell>
        </row>
        <row r="9">
          <cell r="G9">
            <v>882.44</v>
          </cell>
        </row>
        <row r="10">
          <cell r="G10">
            <v>18022.149999999998</v>
          </cell>
        </row>
        <row r="11">
          <cell r="G11">
            <v>606.52</v>
          </cell>
        </row>
        <row r="12">
          <cell r="G12">
            <v>2040.13</v>
          </cell>
        </row>
        <row r="13">
          <cell r="G13">
            <v>87.990000000000009</v>
          </cell>
        </row>
        <row r="14">
          <cell r="G14">
            <v>1183.04</v>
          </cell>
        </row>
        <row r="15">
          <cell r="G15">
            <v>26927.489999999998</v>
          </cell>
        </row>
        <row r="16">
          <cell r="G16">
            <v>28135.559999999998</v>
          </cell>
        </row>
        <row r="18">
          <cell r="G18">
            <v>5142.88</v>
          </cell>
        </row>
        <row r="19">
          <cell r="G19">
            <v>339.85999999999996</v>
          </cell>
        </row>
        <row r="20">
          <cell r="G20">
            <v>162.41</v>
          </cell>
        </row>
        <row r="21">
          <cell r="G21">
            <v>364.27</v>
          </cell>
        </row>
        <row r="22">
          <cell r="G22">
            <v>79.070000000000007</v>
          </cell>
        </row>
        <row r="23">
          <cell r="G23">
            <v>141.38999999999999</v>
          </cell>
        </row>
        <row r="24">
          <cell r="G24">
            <v>341.48</v>
          </cell>
        </row>
        <row r="25">
          <cell r="G25">
            <v>890.81</v>
          </cell>
        </row>
        <row r="26">
          <cell r="G26">
            <v>21449.62</v>
          </cell>
        </row>
        <row r="27">
          <cell r="G27">
            <v>15711.14</v>
          </cell>
        </row>
        <row r="28">
          <cell r="G28">
            <v>5737.23</v>
          </cell>
        </row>
        <row r="29">
          <cell r="G29">
            <v>1910.27</v>
          </cell>
        </row>
        <row r="30">
          <cell r="G30">
            <v>2382.5100000000002</v>
          </cell>
        </row>
        <row r="31">
          <cell r="G31">
            <v>358.5</v>
          </cell>
        </row>
        <row r="32">
          <cell r="G32">
            <v>1868.33</v>
          </cell>
        </row>
        <row r="33">
          <cell r="G33">
            <v>1369.17</v>
          </cell>
        </row>
        <row r="34">
          <cell r="G34">
            <v>3.37</v>
          </cell>
        </row>
        <row r="35">
          <cell r="G35">
            <v>45.790000000000006</v>
          </cell>
        </row>
        <row r="36">
          <cell r="G36">
            <v>112.44999999999999</v>
          </cell>
        </row>
        <row r="37">
          <cell r="G37">
            <v>289.95999999999998</v>
          </cell>
        </row>
        <row r="38">
          <cell r="G38">
            <v>868.28</v>
          </cell>
        </row>
        <row r="41">
          <cell r="G41">
            <v>13291.980000000001</v>
          </cell>
        </row>
        <row r="43">
          <cell r="G43">
            <v>1349.8700000000001</v>
          </cell>
        </row>
        <row r="44">
          <cell r="G44">
            <v>7611.58</v>
          </cell>
        </row>
        <row r="45">
          <cell r="G45">
            <v>604.22</v>
          </cell>
        </row>
        <row r="46">
          <cell r="G46">
            <v>803.66000000000008</v>
          </cell>
        </row>
        <row r="48">
          <cell r="G48">
            <v>136.79</v>
          </cell>
        </row>
        <row r="49">
          <cell r="G49">
            <v>248.03</v>
          </cell>
        </row>
        <row r="50">
          <cell r="G50">
            <v>0.74</v>
          </cell>
        </row>
        <row r="52">
          <cell r="G52">
            <v>0</v>
          </cell>
        </row>
      </sheetData>
      <sheetData sheetId="23">
        <row r="5">
          <cell r="J5">
            <v>567.58000000000004</v>
          </cell>
          <cell r="M5">
            <v>121.64999999999998</v>
          </cell>
          <cell r="P5">
            <v>0</v>
          </cell>
          <cell r="S5">
            <v>2.2399999999999998</v>
          </cell>
          <cell r="V5">
            <v>1.98</v>
          </cell>
          <cell r="Y5">
            <v>0.3</v>
          </cell>
          <cell r="AB5">
            <v>0</v>
          </cell>
          <cell r="AE5">
            <v>3.4000000000000004</v>
          </cell>
          <cell r="AN5">
            <v>350.51</v>
          </cell>
        </row>
        <row r="6">
          <cell r="J6">
            <v>5088.1200000000008</v>
          </cell>
          <cell r="M6">
            <v>1566.9000000000005</v>
          </cell>
          <cell r="P6">
            <v>0</v>
          </cell>
          <cell r="S6">
            <v>16.18</v>
          </cell>
          <cell r="V6">
            <v>66.81</v>
          </cell>
          <cell r="Y6">
            <v>0.16</v>
          </cell>
          <cell r="AB6">
            <v>0.09</v>
          </cell>
          <cell r="AE6">
            <v>64.06</v>
          </cell>
          <cell r="AN6">
            <v>6800.619999999999</v>
          </cell>
        </row>
        <row r="7">
          <cell r="J7">
            <v>10690.31</v>
          </cell>
          <cell r="M7">
            <v>2032.0526738999999</v>
          </cell>
          <cell r="P7">
            <v>0</v>
          </cell>
          <cell r="S7">
            <v>38.53</v>
          </cell>
          <cell r="V7">
            <v>57.46</v>
          </cell>
          <cell r="Y7">
            <v>6.0000000000000005E-2</v>
          </cell>
          <cell r="AB7">
            <v>0</v>
          </cell>
          <cell r="AE7">
            <v>360</v>
          </cell>
          <cell r="AN7">
            <v>2859.85</v>
          </cell>
        </row>
        <row r="8">
          <cell r="J8">
            <v>7661.9699999999993</v>
          </cell>
          <cell r="M8">
            <v>946.99000000000012</v>
          </cell>
          <cell r="P8">
            <v>0</v>
          </cell>
          <cell r="S8">
            <v>31.150000000000002</v>
          </cell>
          <cell r="V8">
            <v>28.21</v>
          </cell>
          <cell r="Y8">
            <v>0</v>
          </cell>
          <cell r="AB8">
            <v>0</v>
          </cell>
          <cell r="AE8">
            <v>185.41000000000003</v>
          </cell>
          <cell r="AN8">
            <v>2015.57</v>
          </cell>
        </row>
        <row r="9">
          <cell r="J9">
            <v>7886.38</v>
          </cell>
          <cell r="M9">
            <v>945.9799999999999</v>
          </cell>
          <cell r="P9">
            <v>0</v>
          </cell>
          <cell r="S9">
            <v>40.519999999999996</v>
          </cell>
          <cell r="V9">
            <v>57</v>
          </cell>
          <cell r="Y9">
            <v>2.23</v>
          </cell>
          <cell r="AB9">
            <v>0</v>
          </cell>
          <cell r="AE9">
            <v>97.169999999999987</v>
          </cell>
          <cell r="AN9">
            <v>1828.1</v>
          </cell>
        </row>
        <row r="10">
          <cell r="J10">
            <v>8250.08</v>
          </cell>
          <cell r="M10">
            <v>1501.4500000000005</v>
          </cell>
          <cell r="P10">
            <v>0</v>
          </cell>
          <cell r="S10">
            <v>26.469999999999995</v>
          </cell>
          <cell r="V10">
            <v>72.259999999999991</v>
          </cell>
          <cell r="Y10">
            <v>0</v>
          </cell>
          <cell r="AB10">
            <v>0</v>
          </cell>
          <cell r="AE10">
            <v>203.89000000000001</v>
          </cell>
          <cell r="AN10">
            <v>2967.8500000000004</v>
          </cell>
        </row>
        <row r="11">
          <cell r="J11">
            <v>7751.75</v>
          </cell>
          <cell r="M11">
            <v>1502.97</v>
          </cell>
          <cell r="P11">
            <v>0</v>
          </cell>
          <cell r="S11">
            <v>19.78</v>
          </cell>
          <cell r="V11">
            <v>88.889999999999986</v>
          </cell>
          <cell r="Y11">
            <v>0.53</v>
          </cell>
          <cell r="AB11">
            <v>0.06</v>
          </cell>
          <cell r="AE11">
            <v>120.86</v>
          </cell>
          <cell r="AN11">
            <v>2018.0900000000001</v>
          </cell>
        </row>
        <row r="12">
          <cell r="J12">
            <v>8825.94</v>
          </cell>
          <cell r="M12">
            <v>2895.7575013000005</v>
          </cell>
          <cell r="P12">
            <v>0</v>
          </cell>
          <cell r="S12">
            <v>55.98</v>
          </cell>
          <cell r="V12">
            <v>104.95</v>
          </cell>
          <cell r="Y12">
            <v>0.31</v>
          </cell>
          <cell r="AB12">
            <v>0</v>
          </cell>
          <cell r="AE12">
            <v>109.61999999999999</v>
          </cell>
          <cell r="AN12">
            <v>4231.9699999999993</v>
          </cell>
        </row>
        <row r="13">
          <cell r="J13">
            <v>9963.0300000000007</v>
          </cell>
          <cell r="M13">
            <v>2008.1942184999998</v>
          </cell>
          <cell r="P13">
            <v>0</v>
          </cell>
          <cell r="S13">
            <v>40.690000000000005</v>
          </cell>
          <cell r="V13">
            <v>71.819999999999993</v>
          </cell>
          <cell r="Y13">
            <v>0.17</v>
          </cell>
          <cell r="AB13">
            <v>0.1</v>
          </cell>
          <cell r="AE13">
            <v>185.88</v>
          </cell>
          <cell r="AN13">
            <v>2592.5</v>
          </cell>
        </row>
        <row r="14">
          <cell r="J14">
            <v>10175.31</v>
          </cell>
          <cell r="M14">
            <v>8191.0389212</v>
          </cell>
          <cell r="P14">
            <v>26.19</v>
          </cell>
          <cell r="S14">
            <v>103.41</v>
          </cell>
          <cell r="V14">
            <v>139.93</v>
          </cell>
          <cell r="Y14">
            <v>3.1999999999999997</v>
          </cell>
          <cell r="AB14">
            <v>0</v>
          </cell>
          <cell r="AE14">
            <v>299.29999999999995</v>
          </cell>
          <cell r="AN14">
            <v>12283.630000000001</v>
          </cell>
        </row>
        <row r="15">
          <cell r="J15">
            <v>9312.07</v>
          </cell>
          <cell r="M15">
            <v>3312.74</v>
          </cell>
          <cell r="P15">
            <v>11.07</v>
          </cell>
          <cell r="S15">
            <v>35.550000000000004</v>
          </cell>
          <cell r="V15">
            <v>96.48</v>
          </cell>
          <cell r="Y15">
            <v>0.55000000000000004</v>
          </cell>
          <cell r="AB15">
            <v>0</v>
          </cell>
          <cell r="AE15">
            <v>110.65</v>
          </cell>
          <cell r="AN15">
            <v>4860.12</v>
          </cell>
        </row>
        <row r="16">
          <cell r="J16">
            <v>7890.36</v>
          </cell>
          <cell r="M16">
            <v>2142.4508010000004</v>
          </cell>
          <cell r="P16">
            <v>0</v>
          </cell>
          <cell r="S16">
            <v>69.73</v>
          </cell>
          <cell r="V16">
            <v>125.65</v>
          </cell>
          <cell r="Y16">
            <v>1.2799999999999998</v>
          </cell>
          <cell r="AB16">
            <v>0</v>
          </cell>
          <cell r="AE16">
            <v>284.77999999999997</v>
          </cell>
          <cell r="AN16">
            <v>7938.43</v>
          </cell>
        </row>
        <row r="17">
          <cell r="J17">
            <v>6252.47</v>
          </cell>
          <cell r="M17">
            <v>2015.0681999999999</v>
          </cell>
          <cell r="P17">
            <v>0</v>
          </cell>
          <cell r="S17">
            <v>36.26</v>
          </cell>
          <cell r="V17">
            <v>75.61</v>
          </cell>
          <cell r="Y17">
            <v>0.03</v>
          </cell>
          <cell r="AB17">
            <v>0</v>
          </cell>
          <cell r="AE17">
            <v>594.85</v>
          </cell>
          <cell r="AN17">
            <v>3144.08</v>
          </cell>
        </row>
        <row r="18">
          <cell r="J18">
            <v>6580.27</v>
          </cell>
          <cell r="M18">
            <v>1059.69</v>
          </cell>
          <cell r="P18">
            <v>0</v>
          </cell>
          <cell r="S18">
            <v>39.96</v>
          </cell>
          <cell r="V18">
            <v>41.73</v>
          </cell>
          <cell r="Y18">
            <v>0.16</v>
          </cell>
          <cell r="AB18">
            <v>0</v>
          </cell>
          <cell r="AE18">
            <v>536.29</v>
          </cell>
          <cell r="AN18">
            <v>1929.29</v>
          </cell>
        </row>
        <row r="19">
          <cell r="J19">
            <v>10179.549999999999</v>
          </cell>
          <cell r="M19">
            <v>8943.6899999999987</v>
          </cell>
          <cell r="P19">
            <v>7.83</v>
          </cell>
          <cell r="S19">
            <v>110.85</v>
          </cell>
          <cell r="V19">
            <v>271.22999999999996</v>
          </cell>
          <cell r="Y19">
            <v>0.29000000000000004</v>
          </cell>
          <cell r="AB19">
            <v>0.1</v>
          </cell>
          <cell r="AE19">
            <v>363.76</v>
          </cell>
          <cell r="AN19">
            <v>53948.710000000006</v>
          </cell>
        </row>
        <row r="20">
          <cell r="J20">
            <v>10689.800000000001</v>
          </cell>
          <cell r="M20">
            <v>1788.91</v>
          </cell>
          <cell r="P20">
            <v>0</v>
          </cell>
          <cell r="S20">
            <v>47.029999999999994</v>
          </cell>
          <cell r="V20">
            <v>71.909999999999982</v>
          </cell>
          <cell r="Y20">
            <v>0.17</v>
          </cell>
          <cell r="AB20">
            <v>0</v>
          </cell>
          <cell r="AE20">
            <v>103.21000000000001</v>
          </cell>
          <cell r="AN20">
            <v>2465.83</v>
          </cell>
        </row>
        <row r="21">
          <cell r="J21">
            <v>2061.5099999999998</v>
          </cell>
          <cell r="M21">
            <v>266.07000000000005</v>
          </cell>
          <cell r="P21">
            <v>0</v>
          </cell>
          <cell r="S21">
            <v>7.2499999999999991</v>
          </cell>
          <cell r="V21">
            <v>15.27</v>
          </cell>
          <cell r="Y21">
            <v>0.3</v>
          </cell>
          <cell r="AB21">
            <v>0</v>
          </cell>
          <cell r="AE21">
            <v>19.7</v>
          </cell>
          <cell r="AN21">
            <v>594.52</v>
          </cell>
        </row>
        <row r="22">
          <cell r="J22">
            <v>10929.159999999998</v>
          </cell>
          <cell r="M22">
            <v>2345.0169728000001</v>
          </cell>
          <cell r="P22">
            <v>0</v>
          </cell>
          <cell r="S22">
            <v>80.789999999999992</v>
          </cell>
          <cell r="V22">
            <v>68.849999999999994</v>
          </cell>
          <cell r="Y22">
            <v>1.45</v>
          </cell>
          <cell r="AB22">
            <v>0.35</v>
          </cell>
          <cell r="AE22">
            <v>351.34000000000003</v>
          </cell>
          <cell r="AN22">
            <v>3052.7799999999997</v>
          </cell>
        </row>
        <row r="23">
          <cell r="J23">
            <v>11160.22</v>
          </cell>
          <cell r="M23">
            <v>3884.1271702999989</v>
          </cell>
          <cell r="P23">
            <v>0</v>
          </cell>
          <cell r="S23">
            <v>67.62</v>
          </cell>
          <cell r="V23">
            <v>97.99</v>
          </cell>
          <cell r="Y23">
            <v>1.4000000000000001</v>
          </cell>
          <cell r="AB23">
            <v>0</v>
          </cell>
          <cell r="AE23">
            <v>430.86</v>
          </cell>
          <cell r="AN23">
            <v>4866.17</v>
          </cell>
        </row>
        <row r="24">
          <cell r="J24">
            <v>7483.53</v>
          </cell>
          <cell r="M24">
            <v>862.72000000000014</v>
          </cell>
          <cell r="P24">
            <v>0</v>
          </cell>
          <cell r="S24">
            <v>24.32</v>
          </cell>
          <cell r="V24">
            <v>30.259999999999998</v>
          </cell>
          <cell r="Y24">
            <v>0</v>
          </cell>
          <cell r="AB24">
            <v>0</v>
          </cell>
          <cell r="AE24">
            <v>109.02999999999999</v>
          </cell>
          <cell r="AN24">
            <v>1556.85</v>
          </cell>
        </row>
        <row r="25">
          <cell r="J25">
            <v>6537.0600000000013</v>
          </cell>
          <cell r="M25">
            <v>1496.5224094999999</v>
          </cell>
          <cell r="P25">
            <v>0</v>
          </cell>
          <cell r="S25">
            <v>55.330000000000005</v>
          </cell>
          <cell r="V25">
            <v>50.759999999999991</v>
          </cell>
          <cell r="Y25">
            <v>0</v>
          </cell>
          <cell r="AB25">
            <v>0.44</v>
          </cell>
          <cell r="AE25">
            <v>129.51</v>
          </cell>
          <cell r="AN25">
            <v>2312.81</v>
          </cell>
        </row>
        <row r="26">
          <cell r="J26">
            <v>10683.529999999999</v>
          </cell>
          <cell r="M26">
            <v>3021.6622192000004</v>
          </cell>
          <cell r="P26">
            <v>15.72</v>
          </cell>
          <cell r="S26">
            <v>75.63</v>
          </cell>
          <cell r="V26">
            <v>73.73</v>
          </cell>
          <cell r="Y26">
            <v>0.17</v>
          </cell>
          <cell r="AB26">
            <v>0</v>
          </cell>
          <cell r="AE26">
            <v>85.28</v>
          </cell>
          <cell r="AN26">
            <v>5444.51</v>
          </cell>
        </row>
        <row r="27">
          <cell r="J27">
            <v>5563.3399999999983</v>
          </cell>
          <cell r="M27">
            <v>10635.9746741</v>
          </cell>
          <cell r="P27">
            <v>76.16</v>
          </cell>
          <cell r="S27">
            <v>157.6</v>
          </cell>
          <cell r="V27">
            <v>469.75</v>
          </cell>
          <cell r="Y27">
            <v>0.15</v>
          </cell>
          <cell r="AB27">
            <v>0</v>
          </cell>
          <cell r="AE27">
            <v>61.339999999999996</v>
          </cell>
          <cell r="AN27">
            <v>48990.360000000008</v>
          </cell>
        </row>
        <row r="28">
          <cell r="J28">
            <v>5577.0300000000007</v>
          </cell>
          <cell r="M28">
            <v>1306.0500000000002</v>
          </cell>
          <cell r="P28">
            <v>0</v>
          </cell>
          <cell r="S28">
            <v>33.509999999999991</v>
          </cell>
          <cell r="V28">
            <v>67.58</v>
          </cell>
          <cell r="Y28">
            <v>0.12</v>
          </cell>
          <cell r="AB28">
            <v>0</v>
          </cell>
          <cell r="AE28">
            <v>119.34</v>
          </cell>
          <cell r="AN28">
            <v>2254.02</v>
          </cell>
        </row>
        <row r="29">
          <cell r="J29">
            <v>11523.92</v>
          </cell>
          <cell r="M29">
            <v>4216.33</v>
          </cell>
          <cell r="P29">
            <v>0</v>
          </cell>
          <cell r="S29">
            <v>66.36</v>
          </cell>
          <cell r="V29">
            <v>149.45999999999998</v>
          </cell>
          <cell r="Y29">
            <v>2.34</v>
          </cell>
          <cell r="AB29">
            <v>0.01</v>
          </cell>
          <cell r="AE29">
            <v>123.42999999999999</v>
          </cell>
          <cell r="AN29">
            <v>3868.9</v>
          </cell>
        </row>
        <row r="30">
          <cell r="J30">
            <v>8851.43</v>
          </cell>
          <cell r="M30">
            <v>2103.0951356999994</v>
          </cell>
          <cell r="P30">
            <v>0</v>
          </cell>
          <cell r="S30">
            <v>69.850000000000009</v>
          </cell>
          <cell r="V30">
            <v>42.1</v>
          </cell>
          <cell r="Y30">
            <v>0.64</v>
          </cell>
          <cell r="AB30">
            <v>0</v>
          </cell>
          <cell r="AE30">
            <v>431.05000000000007</v>
          </cell>
          <cell r="AN30">
            <v>3380.8199999999997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C805-A43F-4C13-A21B-881F606C63ED}">
  <dimension ref="A1:Z56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4.85546875" customWidth="1"/>
    <col min="2" max="2" width="34.28515625" customWidth="1"/>
    <col min="3" max="4" width="16" bestFit="1" customWidth="1"/>
    <col min="5" max="6" width="14.28515625" bestFit="1" customWidth="1"/>
    <col min="7" max="7" width="13.140625" bestFit="1" customWidth="1"/>
    <col min="8" max="8" width="14.28515625" bestFit="1" customWidth="1"/>
    <col min="9" max="9" width="13.140625" bestFit="1" customWidth="1"/>
    <col min="10" max="12" width="14.28515625" bestFit="1" customWidth="1"/>
    <col min="13" max="13" width="11.28515625" bestFit="1" customWidth="1"/>
    <col min="14" max="14" width="14.28515625" bestFit="1" customWidth="1"/>
    <col min="15" max="15" width="11.28515625" bestFit="1" customWidth="1"/>
    <col min="16" max="16" width="14.28515625" bestFit="1" customWidth="1"/>
    <col min="17" max="17" width="13.140625" bestFit="1" customWidth="1"/>
    <col min="18" max="18" width="14.28515625" bestFit="1" customWidth="1"/>
    <col min="19" max="24" width="16" bestFit="1" customWidth="1"/>
    <col min="25" max="25" width="11.28515625" style="1" bestFit="1" customWidth="1"/>
    <col min="26" max="26" width="10.140625" style="1" bestFit="1" customWidth="1"/>
  </cols>
  <sheetData>
    <row r="1" spans="1:26" ht="19.5" customHeight="1" x14ac:dyDescent="0.25">
      <c r="A1" s="87" t="s">
        <v>155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6" ht="18.75" customHeight="1" thickBot="1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6" s="66" customFormat="1" ht="24" customHeight="1" thickBot="1" x14ac:dyDescent="0.4">
      <c r="A3" s="84" t="s">
        <v>156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65"/>
      <c r="Z3" s="65"/>
    </row>
    <row r="4" spans="1:26" s="3" customFormat="1" ht="15" customHeight="1" x14ac:dyDescent="0.25">
      <c r="A4" s="108" t="s">
        <v>0</v>
      </c>
      <c r="B4" s="105" t="s">
        <v>1</v>
      </c>
      <c r="C4" s="89" t="s">
        <v>152</v>
      </c>
      <c r="D4" s="90"/>
      <c r="E4" s="93" t="s">
        <v>153</v>
      </c>
      <c r="F4" s="94"/>
      <c r="G4" s="97" t="s">
        <v>154</v>
      </c>
      <c r="H4" s="98"/>
      <c r="I4" s="101" t="s">
        <v>146</v>
      </c>
      <c r="J4" s="102"/>
      <c r="K4" s="101" t="s">
        <v>147</v>
      </c>
      <c r="L4" s="102"/>
      <c r="M4" s="101" t="s">
        <v>148</v>
      </c>
      <c r="N4" s="102"/>
      <c r="O4" s="101" t="s">
        <v>149</v>
      </c>
      <c r="P4" s="102"/>
      <c r="Q4" s="101" t="s">
        <v>39</v>
      </c>
      <c r="R4" s="102"/>
      <c r="S4" s="111" t="s">
        <v>151</v>
      </c>
      <c r="T4" s="112"/>
      <c r="U4" s="115" t="s">
        <v>143</v>
      </c>
      <c r="V4" s="116"/>
      <c r="W4" s="80" t="s">
        <v>150</v>
      </c>
      <c r="X4" s="81"/>
      <c r="Y4" s="11"/>
      <c r="Z4" s="11"/>
    </row>
    <row r="5" spans="1:26" s="3" customFormat="1" ht="15" customHeight="1" thickBot="1" x14ac:dyDescent="0.3">
      <c r="A5" s="109"/>
      <c r="B5" s="106"/>
      <c r="C5" s="91"/>
      <c r="D5" s="92"/>
      <c r="E5" s="95"/>
      <c r="F5" s="96"/>
      <c r="G5" s="99"/>
      <c r="H5" s="100"/>
      <c r="I5" s="103"/>
      <c r="J5" s="104"/>
      <c r="K5" s="103"/>
      <c r="L5" s="104"/>
      <c r="M5" s="103"/>
      <c r="N5" s="104"/>
      <c r="O5" s="103"/>
      <c r="P5" s="104"/>
      <c r="Q5" s="103"/>
      <c r="R5" s="104"/>
      <c r="S5" s="113"/>
      <c r="T5" s="114"/>
      <c r="U5" s="117"/>
      <c r="V5" s="118"/>
      <c r="W5" s="82"/>
      <c r="X5" s="83"/>
      <c r="Y5" s="11"/>
      <c r="Z5" s="11"/>
    </row>
    <row r="6" spans="1:26" s="3" customFormat="1" ht="15.75" thickBot="1" x14ac:dyDescent="0.3">
      <c r="A6" s="110"/>
      <c r="B6" s="107"/>
      <c r="C6" s="150" t="s">
        <v>144</v>
      </c>
      <c r="D6" s="158" t="s">
        <v>145</v>
      </c>
      <c r="E6" s="160" t="s">
        <v>144</v>
      </c>
      <c r="F6" s="161" t="s">
        <v>145</v>
      </c>
      <c r="G6" s="159" t="s">
        <v>144</v>
      </c>
      <c r="H6" s="151" t="s">
        <v>145</v>
      </c>
      <c r="I6" s="152" t="s">
        <v>144</v>
      </c>
      <c r="J6" s="152" t="s">
        <v>145</v>
      </c>
      <c r="K6" s="152" t="s">
        <v>144</v>
      </c>
      <c r="L6" s="152" t="s">
        <v>145</v>
      </c>
      <c r="M6" s="152" t="s">
        <v>144</v>
      </c>
      <c r="N6" s="152" t="s">
        <v>145</v>
      </c>
      <c r="O6" s="152" t="s">
        <v>144</v>
      </c>
      <c r="P6" s="152" t="s">
        <v>145</v>
      </c>
      <c r="Q6" s="152" t="s">
        <v>144</v>
      </c>
      <c r="R6" s="152" t="s">
        <v>145</v>
      </c>
      <c r="S6" s="153" t="s">
        <v>144</v>
      </c>
      <c r="T6" s="154" t="s">
        <v>145</v>
      </c>
      <c r="U6" s="155" t="s">
        <v>144</v>
      </c>
      <c r="V6" s="156" t="s">
        <v>145</v>
      </c>
      <c r="W6" s="157" t="s">
        <v>144</v>
      </c>
      <c r="X6" s="157" t="s">
        <v>145</v>
      </c>
      <c r="Y6" s="11"/>
      <c r="Z6" s="11"/>
    </row>
    <row r="7" spans="1:26" s="3" customFormat="1" x14ac:dyDescent="0.3">
      <c r="A7" s="67">
        <v>1</v>
      </c>
      <c r="B7" s="136" t="s">
        <v>3</v>
      </c>
      <c r="C7" s="141">
        <v>92000000</v>
      </c>
      <c r="D7" s="142">
        <f>'[1]17.PS Ach'!$J5*10000</f>
        <v>84012400</v>
      </c>
      <c r="E7" s="141">
        <v>17000000</v>
      </c>
      <c r="F7" s="142">
        <f>'[1]17.PS Ach'!$M5*10000</f>
        <v>10943300</v>
      </c>
      <c r="G7" s="141">
        <v>10000</v>
      </c>
      <c r="H7" s="142">
        <f>'[1]17.PS Ach'!$P5*10000</f>
        <v>0</v>
      </c>
      <c r="I7" s="141">
        <v>828907.61121875502</v>
      </c>
      <c r="J7" s="142">
        <f>'[1]17.PS Ach'!$S5*10000</f>
        <v>235100.00000000003</v>
      </c>
      <c r="K7" s="141">
        <v>11461569.911732834</v>
      </c>
      <c r="L7" s="142">
        <f>'[1]17.PS Ach'!$V5*10000</f>
        <v>1173700</v>
      </c>
      <c r="M7" s="141">
        <v>210986.94106257497</v>
      </c>
      <c r="N7" s="142">
        <f>'[1]17.PS Ach'!$Y5*10000</f>
        <v>4400</v>
      </c>
      <c r="O7" s="141">
        <v>228361.59642841373</v>
      </c>
      <c r="P7" s="142">
        <f>'[1]17.PS Ach'!$AB5*10000</f>
        <v>1600</v>
      </c>
      <c r="Q7" s="141">
        <v>3263553.0152073265</v>
      </c>
      <c r="R7" s="142">
        <f>'[1]17.PS Ach'!$AE5*10000</f>
        <v>0</v>
      </c>
      <c r="S7" s="141">
        <f>Q7+O7+M7+K7+I7+G7+E7+C7</f>
        <v>125003379.0756499</v>
      </c>
      <c r="T7" s="142">
        <f>R7+P7+N7+L7+J7+H7+F7+D7</f>
        <v>96370500</v>
      </c>
      <c r="U7" s="141">
        <v>50005000.000000007</v>
      </c>
      <c r="V7" s="142">
        <f>'[1]18.Tot Ach'!$G5*10000</f>
        <v>72485100</v>
      </c>
      <c r="W7" s="141">
        <f>S7+U7</f>
        <v>175008379.07564992</v>
      </c>
      <c r="X7" s="142">
        <f>T7+V7</f>
        <v>168855600</v>
      </c>
      <c r="Y7" s="10"/>
      <c r="Z7" s="11"/>
    </row>
    <row r="8" spans="1:26" s="3" customFormat="1" x14ac:dyDescent="0.3">
      <c r="A8" s="4">
        <v>2</v>
      </c>
      <c r="B8" s="61" t="s">
        <v>4</v>
      </c>
      <c r="C8" s="143">
        <v>58000000</v>
      </c>
      <c r="D8" s="144">
        <f>'[1]17.PS Ach'!$J6*10000</f>
        <v>57455000</v>
      </c>
      <c r="E8" s="143">
        <v>15000000.000000002</v>
      </c>
      <c r="F8" s="144">
        <f>'[1]17.PS Ach'!$M6*10000</f>
        <v>12947400</v>
      </c>
      <c r="G8" s="143">
        <v>0</v>
      </c>
      <c r="H8" s="144">
        <f>'[1]17.PS Ach'!$P6*10000</f>
        <v>0</v>
      </c>
      <c r="I8" s="143">
        <v>108376.55831016318</v>
      </c>
      <c r="J8" s="144">
        <f>'[1]17.PS Ach'!$S6*10000</f>
        <v>224300</v>
      </c>
      <c r="K8" s="143">
        <v>608997.66394587886</v>
      </c>
      <c r="L8" s="144">
        <f>'[1]17.PS Ach'!$V6*10000</f>
        <v>1331800</v>
      </c>
      <c r="M8" s="143">
        <v>34686.51593503217</v>
      </c>
      <c r="N8" s="144">
        <f>'[1]17.PS Ach'!$Y6*10000</f>
        <v>0</v>
      </c>
      <c r="O8" s="143">
        <v>34280.853336943663</v>
      </c>
      <c r="P8" s="144">
        <f>'[1]17.PS Ach'!$AB6*10000</f>
        <v>0</v>
      </c>
      <c r="Q8" s="143">
        <v>213658.40847198194</v>
      </c>
      <c r="R8" s="144">
        <f>'[1]17.PS Ach'!$AE6*10000</f>
        <v>19700</v>
      </c>
      <c r="S8" s="143">
        <f t="shared" ref="S8:T55" si="0">Q8+O8+M8+K8+I8+G8+E8+C8</f>
        <v>74000000</v>
      </c>
      <c r="T8" s="144">
        <f t="shared" si="0"/>
        <v>71978200</v>
      </c>
      <c r="U8" s="143">
        <v>3999999.9999999995</v>
      </c>
      <c r="V8" s="144">
        <f>'[1]18.Tot Ach'!$G6*10000</f>
        <v>13781600</v>
      </c>
      <c r="W8" s="143">
        <f t="shared" ref="W8:X55" si="1">S8+U8</f>
        <v>78000000</v>
      </c>
      <c r="X8" s="144">
        <f t="shared" si="1"/>
        <v>85759800</v>
      </c>
      <c r="Y8" s="10"/>
      <c r="Z8" s="11"/>
    </row>
    <row r="9" spans="1:26" s="3" customFormat="1" x14ac:dyDescent="0.3">
      <c r="A9" s="4">
        <v>3</v>
      </c>
      <c r="B9" s="61" t="s">
        <v>5</v>
      </c>
      <c r="C9" s="143">
        <v>2999999.9999999991</v>
      </c>
      <c r="D9" s="144">
        <f>'[1]17.PS Ach'!$J7*10000</f>
        <v>2459600</v>
      </c>
      <c r="E9" s="143">
        <v>4999999.9999999981</v>
      </c>
      <c r="F9" s="144">
        <f>'[1]17.PS Ach'!$M7*10000</f>
        <v>1921799.9999999998</v>
      </c>
      <c r="G9" s="143">
        <v>0</v>
      </c>
      <c r="H9" s="144">
        <f>'[1]17.PS Ach'!$P7*10000</f>
        <v>0</v>
      </c>
      <c r="I9" s="143">
        <v>108375.8261736625</v>
      </c>
      <c r="J9" s="144">
        <f>'[1]17.PS Ach'!$S7*10000</f>
        <v>61400</v>
      </c>
      <c r="K9" s="143">
        <v>579473.73401792243</v>
      </c>
      <c r="L9" s="144">
        <f>'[1]17.PS Ach'!$V7*10000</f>
        <v>222600.00000000003</v>
      </c>
      <c r="M9" s="143">
        <v>32998.818653217109</v>
      </c>
      <c r="N9" s="144">
        <f>'[1]17.PS Ach'!$Y7*10000</f>
        <v>0</v>
      </c>
      <c r="O9" s="143">
        <v>48727.392435175556</v>
      </c>
      <c r="P9" s="144">
        <f>'[1]17.PS Ach'!$AB7*10000</f>
        <v>0</v>
      </c>
      <c r="Q9" s="143">
        <v>230424.22872002254</v>
      </c>
      <c r="R9" s="144">
        <f>'[1]17.PS Ach'!$AE7*10000</f>
        <v>518000</v>
      </c>
      <c r="S9" s="143">
        <f t="shared" si="0"/>
        <v>8999999.9999999963</v>
      </c>
      <c r="T9" s="144">
        <f t="shared" si="0"/>
        <v>5183400</v>
      </c>
      <c r="U9" s="143">
        <v>7000000.0000000009</v>
      </c>
      <c r="V9" s="144">
        <f>'[1]18.Tot Ach'!$G7*10000</f>
        <v>4150299.9999999995</v>
      </c>
      <c r="W9" s="143">
        <f t="shared" si="1"/>
        <v>15999999.999999996</v>
      </c>
      <c r="X9" s="144">
        <f t="shared" si="1"/>
        <v>9333700</v>
      </c>
      <c r="Y9" s="10"/>
      <c r="Z9" s="11"/>
    </row>
    <row r="10" spans="1:26" s="3" customFormat="1" x14ac:dyDescent="0.3">
      <c r="A10" s="4">
        <v>4</v>
      </c>
      <c r="B10" s="61" t="s">
        <v>6</v>
      </c>
      <c r="C10" s="143">
        <v>335000000.00000006</v>
      </c>
      <c r="D10" s="144">
        <f>'[1]17.PS Ach'!$J8*10000</f>
        <v>323686400</v>
      </c>
      <c r="E10" s="143">
        <v>40000000.000000007</v>
      </c>
      <c r="F10" s="144">
        <f>'[1]17.PS Ach'!$M8*10000</f>
        <v>37092600</v>
      </c>
      <c r="G10" s="143">
        <v>1605000</v>
      </c>
      <c r="H10" s="144">
        <f>'[1]17.PS Ach'!$P8*10000</f>
        <v>0</v>
      </c>
      <c r="I10" s="143">
        <v>1995678.4642119384</v>
      </c>
      <c r="J10" s="144">
        <f>'[1]17.PS Ach'!$S8*10000</f>
        <v>862300</v>
      </c>
      <c r="K10" s="143">
        <v>11743641.486010205</v>
      </c>
      <c r="L10" s="144">
        <f>'[1]17.PS Ach'!$V8*10000</f>
        <v>2404100</v>
      </c>
      <c r="M10" s="143">
        <v>493208.63488285197</v>
      </c>
      <c r="N10" s="144">
        <f>'[1]17.PS Ach'!$Y8*10000</f>
        <v>0</v>
      </c>
      <c r="O10" s="143">
        <v>313562.12532533106</v>
      </c>
      <c r="P10" s="144">
        <f>'[1]17.PS Ach'!$AB8*10000</f>
        <v>0</v>
      </c>
      <c r="Q10" s="143">
        <v>8818717.4054953139</v>
      </c>
      <c r="R10" s="144">
        <f>'[1]17.PS Ach'!$AE8*10000</f>
        <v>11200.000000000002</v>
      </c>
      <c r="S10" s="143">
        <f t="shared" si="0"/>
        <v>399969808.11592573</v>
      </c>
      <c r="T10" s="144">
        <f t="shared" si="0"/>
        <v>364056600</v>
      </c>
      <c r="U10" s="143">
        <v>159997000.00000003</v>
      </c>
      <c r="V10" s="144">
        <f>'[1]18.Tot Ach'!$G8*10000</f>
        <v>180142100</v>
      </c>
      <c r="W10" s="143">
        <f t="shared" si="1"/>
        <v>559966808.11592579</v>
      </c>
      <c r="X10" s="144">
        <f t="shared" si="1"/>
        <v>544198700</v>
      </c>
      <c r="Y10" s="10"/>
      <c r="Z10" s="11"/>
    </row>
    <row r="11" spans="1:26" s="3" customFormat="1" x14ac:dyDescent="0.3">
      <c r="A11" s="4">
        <v>5</v>
      </c>
      <c r="B11" s="61" t="s">
        <v>7</v>
      </c>
      <c r="C11" s="143">
        <v>30000000.000000007</v>
      </c>
      <c r="D11" s="144">
        <f>'[1]17.PS Ach'!$J9*10000</f>
        <v>26220499.999999996</v>
      </c>
      <c r="E11" s="143">
        <v>6000000</v>
      </c>
      <c r="F11" s="144">
        <f>'[1]17.PS Ach'!$M9*10000</f>
        <v>5910100</v>
      </c>
      <c r="G11" s="143">
        <v>0</v>
      </c>
      <c r="H11" s="144">
        <f>'[1]17.PS Ach'!$P9*10000</f>
        <v>0</v>
      </c>
      <c r="I11" s="143">
        <v>103759.69128311108</v>
      </c>
      <c r="J11" s="144">
        <f>'[1]17.PS Ach'!$S9*10000</f>
        <v>115399.99999999999</v>
      </c>
      <c r="K11" s="143">
        <v>609004.03953851026</v>
      </c>
      <c r="L11" s="144">
        <f>'[1]17.PS Ach'!$V9*10000</f>
        <v>305000</v>
      </c>
      <c r="M11" s="143">
        <v>28577.584308740945</v>
      </c>
      <c r="N11" s="144">
        <f>'[1]17.PS Ach'!$Y9*10000</f>
        <v>11600</v>
      </c>
      <c r="O11" s="143">
        <v>23587.565653571477</v>
      </c>
      <c r="P11" s="144">
        <f>'[1]17.PS Ach'!$AB9*10000</f>
        <v>0</v>
      </c>
      <c r="Q11" s="143">
        <v>235071.11921606632</v>
      </c>
      <c r="R11" s="144">
        <f>'[1]17.PS Ach'!$AE9*10000</f>
        <v>0</v>
      </c>
      <c r="S11" s="143">
        <f t="shared" si="0"/>
        <v>37000000.000000007</v>
      </c>
      <c r="T11" s="144">
        <f t="shared" si="0"/>
        <v>32562599.999999996</v>
      </c>
      <c r="U11" s="143">
        <v>3000000</v>
      </c>
      <c r="V11" s="144">
        <f>'[1]18.Tot Ach'!$G9*10000</f>
        <v>8824400</v>
      </c>
      <c r="W11" s="143">
        <f t="shared" si="1"/>
        <v>40000000.000000007</v>
      </c>
      <c r="X11" s="144">
        <f t="shared" si="1"/>
        <v>41387000</v>
      </c>
      <c r="Y11" s="10"/>
      <c r="Z11" s="11"/>
    </row>
    <row r="12" spans="1:26" s="3" customFormat="1" x14ac:dyDescent="0.3">
      <c r="A12" s="4">
        <v>6</v>
      </c>
      <c r="B12" s="61" t="s">
        <v>8</v>
      </c>
      <c r="C12" s="143">
        <v>150000000</v>
      </c>
      <c r="D12" s="144">
        <f>'[1]17.PS Ach'!$J10*10000</f>
        <v>121394299.99999999</v>
      </c>
      <c r="E12" s="143">
        <v>59999999.999999993</v>
      </c>
      <c r="F12" s="144">
        <f>'[1]17.PS Ach'!$M10*10000</f>
        <v>46349700</v>
      </c>
      <c r="G12" s="143">
        <v>0</v>
      </c>
      <c r="H12" s="144">
        <f>'[1]17.PS Ach'!$P10*10000</f>
        <v>0</v>
      </c>
      <c r="I12" s="143">
        <v>967143.53547888924</v>
      </c>
      <c r="J12" s="144">
        <f>'[1]17.PS Ach'!$S10*10000</f>
        <v>176800</v>
      </c>
      <c r="K12" s="143">
        <v>5056622.1143783145</v>
      </c>
      <c r="L12" s="144">
        <f>'[1]17.PS Ach'!$V10*10000</f>
        <v>353000</v>
      </c>
      <c r="M12" s="143">
        <v>222101.58476943974</v>
      </c>
      <c r="N12" s="144">
        <f>'[1]17.PS Ach'!$Y10*10000</f>
        <v>0</v>
      </c>
      <c r="O12" s="143">
        <v>235422.90958510738</v>
      </c>
      <c r="P12" s="144">
        <f>'[1]17.PS Ach'!$AB10*10000</f>
        <v>0</v>
      </c>
      <c r="Q12" s="143">
        <v>2418537.7716831043</v>
      </c>
      <c r="R12" s="144">
        <f>'[1]17.PS Ach'!$AE10*10000</f>
        <v>0</v>
      </c>
      <c r="S12" s="143">
        <f t="shared" si="0"/>
        <v>218899827.91589487</v>
      </c>
      <c r="T12" s="144">
        <f t="shared" si="0"/>
        <v>168273800</v>
      </c>
      <c r="U12" s="143">
        <v>96101172.084105089</v>
      </c>
      <c r="V12" s="144">
        <f>'[1]18.Tot Ach'!$G10*10000</f>
        <v>180221499.99999997</v>
      </c>
      <c r="W12" s="143">
        <f t="shared" si="1"/>
        <v>315000999.99999994</v>
      </c>
      <c r="X12" s="144">
        <f t="shared" si="1"/>
        <v>348495300</v>
      </c>
      <c r="Y12" s="10"/>
      <c r="Z12" s="11"/>
    </row>
    <row r="13" spans="1:26" s="3" customFormat="1" x14ac:dyDescent="0.3">
      <c r="A13" s="4">
        <v>7</v>
      </c>
      <c r="B13" s="61" t="s">
        <v>9</v>
      </c>
      <c r="C13" s="143">
        <v>38000000</v>
      </c>
      <c r="D13" s="144">
        <f>'[1]17.PS Ach'!$J11*10000</f>
        <v>33952000</v>
      </c>
      <c r="E13" s="143">
        <v>5000000.0000000009</v>
      </c>
      <c r="F13" s="144">
        <f>'[1]17.PS Ach'!$M11*10000</f>
        <v>3863500</v>
      </c>
      <c r="G13" s="143">
        <v>180000</v>
      </c>
      <c r="H13" s="144">
        <f>'[1]17.PS Ach'!$P11*10000</f>
        <v>0</v>
      </c>
      <c r="I13" s="143">
        <v>89288.335517127751</v>
      </c>
      <c r="J13" s="144">
        <f>'[1]17.PS Ach'!$S11*10000</f>
        <v>57000</v>
      </c>
      <c r="K13" s="143">
        <v>444687.37787082902</v>
      </c>
      <c r="L13" s="144">
        <f>'[1]17.PS Ach'!$V11*10000</f>
        <v>796600</v>
      </c>
      <c r="M13" s="143">
        <v>24331.052372062924</v>
      </c>
      <c r="N13" s="144">
        <f>'[1]17.PS Ach'!$Y11*10000</f>
        <v>0</v>
      </c>
      <c r="O13" s="143">
        <v>31318.979740980256</v>
      </c>
      <c r="P13" s="144">
        <f>'[1]17.PS Ach'!$AB11*10000</f>
        <v>0</v>
      </c>
      <c r="Q13" s="143">
        <v>232575.12092673738</v>
      </c>
      <c r="R13" s="144">
        <f>'[1]17.PS Ach'!$AE11*10000</f>
        <v>9700</v>
      </c>
      <c r="S13" s="143">
        <f t="shared" si="0"/>
        <v>44002200.866427734</v>
      </c>
      <c r="T13" s="144">
        <f t="shared" si="0"/>
        <v>38678800</v>
      </c>
      <c r="U13" s="143">
        <v>3000000.0000000009</v>
      </c>
      <c r="V13" s="144">
        <f>'[1]18.Tot Ach'!$G11*10000</f>
        <v>6065200</v>
      </c>
      <c r="W13" s="143">
        <f t="shared" si="1"/>
        <v>47002200.866427734</v>
      </c>
      <c r="X13" s="144">
        <f t="shared" si="1"/>
        <v>44744000</v>
      </c>
      <c r="Y13" s="10"/>
      <c r="Z13" s="11"/>
    </row>
    <row r="14" spans="1:26" s="3" customFormat="1" x14ac:dyDescent="0.3">
      <c r="A14" s="4">
        <v>8</v>
      </c>
      <c r="B14" s="61" t="s">
        <v>10</v>
      </c>
      <c r="C14" s="143">
        <v>500000.00000000006</v>
      </c>
      <c r="D14" s="144">
        <f>'[1]17.PS Ach'!$J13*10000</f>
        <v>221100</v>
      </c>
      <c r="E14" s="143">
        <v>499999.99999999994</v>
      </c>
      <c r="F14" s="144">
        <f>'[1]17.PS Ach'!$M13*10000</f>
        <v>582100</v>
      </c>
      <c r="G14" s="143">
        <v>0</v>
      </c>
      <c r="H14" s="144">
        <f>'[1]17.PS Ach'!$P13*10000</f>
        <v>0</v>
      </c>
      <c r="I14" s="143">
        <v>119863.47428726921</v>
      </c>
      <c r="J14" s="144">
        <f>'[1]17.PS Ach'!$S13*10000</f>
        <v>5400</v>
      </c>
      <c r="K14" s="143">
        <v>633155.10945089685</v>
      </c>
      <c r="L14" s="144">
        <f>'[1]17.PS Ach'!$V13*10000</f>
        <v>36100</v>
      </c>
      <c r="M14" s="143">
        <v>60307.790028630057</v>
      </c>
      <c r="N14" s="144">
        <f>'[1]17.PS Ach'!$Y13*10000</f>
        <v>0</v>
      </c>
      <c r="O14" s="143">
        <v>19528.726316017444</v>
      </c>
      <c r="P14" s="144">
        <f>'[1]17.PS Ach'!$AB13*10000</f>
        <v>0</v>
      </c>
      <c r="Q14" s="143">
        <v>167144.8999171863</v>
      </c>
      <c r="R14" s="144">
        <f>'[1]17.PS Ach'!$AE13*10000</f>
        <v>20500</v>
      </c>
      <c r="S14" s="143">
        <f t="shared" si="0"/>
        <v>1999999.9999999998</v>
      </c>
      <c r="T14" s="144">
        <f t="shared" si="0"/>
        <v>865200</v>
      </c>
      <c r="U14" s="143">
        <v>3000000.0000000005</v>
      </c>
      <c r="V14" s="144">
        <f>'[1]18.Tot Ach'!$G13*10000</f>
        <v>879900.00000000012</v>
      </c>
      <c r="W14" s="143">
        <f t="shared" si="1"/>
        <v>5000000</v>
      </c>
      <c r="X14" s="144">
        <f t="shared" si="1"/>
        <v>1745100</v>
      </c>
      <c r="Y14" s="10"/>
      <c r="Z14" s="11"/>
    </row>
    <row r="15" spans="1:26" s="3" customFormat="1" x14ac:dyDescent="0.3">
      <c r="A15" s="4">
        <v>9</v>
      </c>
      <c r="B15" s="61" t="s">
        <v>11</v>
      </c>
      <c r="C15" s="143">
        <v>5500000.0000000028</v>
      </c>
      <c r="D15" s="144">
        <f>'[1]17.PS Ach'!$J12*10000</f>
        <v>10068700</v>
      </c>
      <c r="E15" s="143">
        <v>7999999.9999999981</v>
      </c>
      <c r="F15" s="144">
        <f>'[1]17.PS Ach'!$M12*10000</f>
        <v>6751500</v>
      </c>
      <c r="G15" s="143">
        <v>0</v>
      </c>
      <c r="H15" s="144">
        <f>'[1]17.PS Ach'!$P12*10000</f>
        <v>0</v>
      </c>
      <c r="I15" s="143">
        <v>493943.29411422851</v>
      </c>
      <c r="J15" s="144">
        <f>'[1]17.PS Ach'!$S12*10000</f>
        <v>92300</v>
      </c>
      <c r="K15" s="143">
        <v>2713922.0385669526</v>
      </c>
      <c r="L15" s="144">
        <f>'[1]17.PS Ach'!$V12*10000</f>
        <v>462500</v>
      </c>
      <c r="M15" s="143">
        <v>118216.34124800067</v>
      </c>
      <c r="N15" s="144">
        <f>'[1]17.PS Ach'!$Y12*10000</f>
        <v>0</v>
      </c>
      <c r="O15" s="143">
        <v>186725.05891529098</v>
      </c>
      <c r="P15" s="144">
        <f>'[1]17.PS Ach'!$AB12*10000</f>
        <v>0</v>
      </c>
      <c r="Q15" s="143">
        <v>987193.26715552737</v>
      </c>
      <c r="R15" s="144">
        <f>'[1]17.PS Ach'!$AE12*10000</f>
        <v>42500</v>
      </c>
      <c r="S15" s="143">
        <f t="shared" si="0"/>
        <v>18000000</v>
      </c>
      <c r="T15" s="144">
        <f t="shared" si="0"/>
        <v>17417500</v>
      </c>
      <c r="U15" s="143">
        <v>59999999.999999978</v>
      </c>
      <c r="V15" s="144">
        <f>'[1]18.Tot Ach'!$G12*10000</f>
        <v>20401300</v>
      </c>
      <c r="W15" s="143">
        <f t="shared" si="1"/>
        <v>77999999.99999997</v>
      </c>
      <c r="X15" s="144">
        <f t="shared" si="1"/>
        <v>37818800</v>
      </c>
      <c r="Y15" s="10"/>
      <c r="Z15" s="11"/>
    </row>
    <row r="16" spans="1:26" s="3" customFormat="1" x14ac:dyDescent="0.3">
      <c r="A16" s="4">
        <v>10</v>
      </c>
      <c r="B16" s="61" t="s">
        <v>12</v>
      </c>
      <c r="C16" s="143">
        <v>3500000.0000000005</v>
      </c>
      <c r="D16" s="144">
        <f>'[1]17.PS Ach'!$J14*10000</f>
        <v>2103500</v>
      </c>
      <c r="E16" s="143">
        <v>1000000.0000000006</v>
      </c>
      <c r="F16" s="144">
        <f>'[1]17.PS Ach'!$M14*10000</f>
        <v>2734000.0000000005</v>
      </c>
      <c r="G16" s="143">
        <v>190000</v>
      </c>
      <c r="H16" s="144">
        <f>'[1]17.PS Ach'!$P14*10000</f>
        <v>0</v>
      </c>
      <c r="I16" s="143">
        <v>594299.42309628509</v>
      </c>
      <c r="J16" s="144">
        <f>'[1]17.PS Ach'!$S14*10000</f>
        <v>17400</v>
      </c>
      <c r="K16" s="143">
        <v>3048621.7721612221</v>
      </c>
      <c r="L16" s="144">
        <f>'[1]17.PS Ach'!$V14*10000</f>
        <v>173600</v>
      </c>
      <c r="M16" s="143">
        <v>111553.27244719153</v>
      </c>
      <c r="N16" s="144">
        <f>'[1]17.PS Ach'!$Y14*10000</f>
        <v>0</v>
      </c>
      <c r="O16" s="143">
        <v>109730.99687155172</v>
      </c>
      <c r="P16" s="144">
        <f>'[1]17.PS Ach'!$AB14*10000</f>
        <v>900</v>
      </c>
      <c r="Q16" s="143">
        <v>1445227.3730880525</v>
      </c>
      <c r="R16" s="144">
        <f>'[1]17.PS Ach'!$AE14*10000</f>
        <v>2449100</v>
      </c>
      <c r="S16" s="143">
        <f t="shared" si="0"/>
        <v>9999432.8376643043</v>
      </c>
      <c r="T16" s="144">
        <f t="shared" si="0"/>
        <v>7478500</v>
      </c>
      <c r="U16" s="143">
        <v>5990999.9999999963</v>
      </c>
      <c r="V16" s="144">
        <f>'[1]18.Tot Ach'!$G14*10000</f>
        <v>11830400</v>
      </c>
      <c r="W16" s="143">
        <f t="shared" si="1"/>
        <v>15990432.837664301</v>
      </c>
      <c r="X16" s="144">
        <f t="shared" si="1"/>
        <v>19308900</v>
      </c>
      <c r="Y16" s="10"/>
      <c r="Z16" s="11"/>
    </row>
    <row r="17" spans="1:26" s="3" customFormat="1" x14ac:dyDescent="0.3">
      <c r="A17" s="4">
        <v>11</v>
      </c>
      <c r="B17" s="61" t="s">
        <v>13</v>
      </c>
      <c r="C17" s="143">
        <v>419999999.9999997</v>
      </c>
      <c r="D17" s="144">
        <f>'[1]17.PS Ach'!$J15*10000</f>
        <v>457953000</v>
      </c>
      <c r="E17" s="143">
        <v>119999999.99999999</v>
      </c>
      <c r="F17" s="144">
        <f>'[1]17.PS Ach'!$M15*10000</f>
        <v>122873599.99999999</v>
      </c>
      <c r="G17" s="143">
        <v>2484200</v>
      </c>
      <c r="H17" s="144">
        <f>'[1]17.PS Ach'!$P15*10000</f>
        <v>0</v>
      </c>
      <c r="I17" s="143">
        <v>1919535.7015136597</v>
      </c>
      <c r="J17" s="144">
        <f>'[1]17.PS Ach'!$S15*10000</f>
        <v>9040300</v>
      </c>
      <c r="K17" s="143">
        <v>9114781.166409662</v>
      </c>
      <c r="L17" s="144">
        <f>'[1]17.PS Ach'!$V15*10000</f>
        <v>2229800</v>
      </c>
      <c r="M17" s="143">
        <v>547380.94259082177</v>
      </c>
      <c r="N17" s="144">
        <f>'[1]17.PS Ach'!$Y15*10000</f>
        <v>34000</v>
      </c>
      <c r="O17" s="143">
        <v>442961.84061271988</v>
      </c>
      <c r="P17" s="144">
        <f>'[1]17.PS Ach'!$AB15*10000</f>
        <v>4400</v>
      </c>
      <c r="Q17" s="143">
        <v>5478363.74297716</v>
      </c>
      <c r="R17" s="144">
        <f>'[1]17.PS Ach'!$AE15*10000</f>
        <v>0</v>
      </c>
      <c r="S17" s="143">
        <f t="shared" si="0"/>
        <v>559987223.39410377</v>
      </c>
      <c r="T17" s="144">
        <f t="shared" si="0"/>
        <v>592135100</v>
      </c>
      <c r="U17" s="143">
        <v>210046000</v>
      </c>
      <c r="V17" s="144">
        <f>'[1]18.Tot Ach'!$G15*10000</f>
        <v>269274900</v>
      </c>
      <c r="W17" s="143">
        <f t="shared" si="1"/>
        <v>770033223.39410377</v>
      </c>
      <c r="X17" s="144">
        <f t="shared" si="1"/>
        <v>861410000</v>
      </c>
      <c r="Y17" s="10"/>
      <c r="Z17" s="11"/>
    </row>
    <row r="18" spans="1:26" s="3" customFormat="1" x14ac:dyDescent="0.3">
      <c r="A18" s="4">
        <v>12</v>
      </c>
      <c r="B18" s="61" t="s">
        <v>14</v>
      </c>
      <c r="C18" s="143">
        <v>410000000</v>
      </c>
      <c r="D18" s="144">
        <f>'[1]17.PS Ach'!$J16*10000</f>
        <v>264315300</v>
      </c>
      <c r="E18" s="143">
        <v>120000000</v>
      </c>
      <c r="F18" s="144">
        <f>'[1]17.PS Ach'!$M16*10000</f>
        <v>118782200</v>
      </c>
      <c r="G18" s="143">
        <v>4405700</v>
      </c>
      <c r="H18" s="144">
        <f>'[1]17.PS Ach'!$P16*10000</f>
        <v>150000</v>
      </c>
      <c r="I18" s="143">
        <v>3384885.2517467346</v>
      </c>
      <c r="J18" s="144">
        <f>'[1]17.PS Ach'!$S16*10000</f>
        <v>1441000</v>
      </c>
      <c r="K18" s="143">
        <v>17684214.491324637</v>
      </c>
      <c r="L18" s="144">
        <f>'[1]17.PS Ach'!$V16*10000</f>
        <v>5588200.0000000009</v>
      </c>
      <c r="M18" s="143">
        <v>869658.98519528424</v>
      </c>
      <c r="N18" s="144">
        <f>'[1]17.PS Ach'!$Y16*10000</f>
        <v>0</v>
      </c>
      <c r="O18" s="143">
        <v>480828.54435426375</v>
      </c>
      <c r="P18" s="144">
        <f>'[1]17.PS Ach'!$AB16*10000</f>
        <v>0</v>
      </c>
      <c r="Q18" s="143">
        <v>13212562.451282194</v>
      </c>
      <c r="R18" s="144">
        <f>'[1]17.PS Ach'!$AE16*10000</f>
        <v>0</v>
      </c>
      <c r="S18" s="143">
        <f t="shared" si="0"/>
        <v>570037849.72390318</v>
      </c>
      <c r="T18" s="144">
        <f t="shared" si="0"/>
        <v>390276700</v>
      </c>
      <c r="U18" s="143">
        <v>209966000.16175401</v>
      </c>
      <c r="V18" s="144">
        <f>'[1]18.Tot Ach'!$G16*10000</f>
        <v>281355600</v>
      </c>
      <c r="W18" s="143">
        <f t="shared" si="1"/>
        <v>780003849.88565719</v>
      </c>
      <c r="X18" s="144">
        <f t="shared" si="1"/>
        <v>671632300</v>
      </c>
      <c r="Y18" s="10"/>
      <c r="Z18" s="11"/>
    </row>
    <row r="19" spans="1:26" s="3" customFormat="1" x14ac:dyDescent="0.3">
      <c r="A19" s="78" t="s">
        <v>15</v>
      </c>
      <c r="B19" s="137"/>
      <c r="C19" s="8">
        <f>SUM(C7:C18)</f>
        <v>1545499999.9999998</v>
      </c>
      <c r="D19" s="145">
        <f>SUM(D7:D18)</f>
        <v>1383841800</v>
      </c>
      <c r="E19" s="8">
        <f t="shared" ref="D19:X19" si="2">SUM(E7:E18)</f>
        <v>397500000</v>
      </c>
      <c r="F19" s="145">
        <f t="shared" si="2"/>
        <v>370751800</v>
      </c>
      <c r="G19" s="8">
        <f t="shared" si="2"/>
        <v>8874900</v>
      </c>
      <c r="H19" s="145">
        <f t="shared" si="2"/>
        <v>150000</v>
      </c>
      <c r="I19" s="8">
        <f t="shared" si="2"/>
        <v>10714057.166951826</v>
      </c>
      <c r="J19" s="145">
        <f t="shared" si="2"/>
        <v>12328700</v>
      </c>
      <c r="K19" s="8">
        <f t="shared" si="2"/>
        <v>63698690.905407861</v>
      </c>
      <c r="L19" s="145">
        <f t="shared" si="2"/>
        <v>15077000</v>
      </c>
      <c r="M19" s="8">
        <f t="shared" si="2"/>
        <v>2754008.4634938482</v>
      </c>
      <c r="N19" s="145">
        <f t="shared" si="2"/>
        <v>50000</v>
      </c>
      <c r="O19" s="8">
        <f t="shared" si="2"/>
        <v>2155036.589575367</v>
      </c>
      <c r="P19" s="145">
        <f t="shared" si="2"/>
        <v>6900</v>
      </c>
      <c r="Q19" s="8">
        <f t="shared" si="2"/>
        <v>36703028.804140672</v>
      </c>
      <c r="R19" s="145">
        <f t="shared" si="2"/>
        <v>3070700</v>
      </c>
      <c r="S19" s="8">
        <f t="shared" si="2"/>
        <v>2067899721.9295695</v>
      </c>
      <c r="T19" s="145">
        <f t="shared" si="2"/>
        <v>1785276900</v>
      </c>
      <c r="U19" s="8">
        <f t="shared" si="2"/>
        <v>812106172.24585915</v>
      </c>
      <c r="V19" s="145">
        <f t="shared" si="2"/>
        <v>1049412300</v>
      </c>
      <c r="W19" s="8">
        <f t="shared" si="2"/>
        <v>2880005894.1754289</v>
      </c>
      <c r="X19" s="145">
        <f t="shared" si="2"/>
        <v>2834689200</v>
      </c>
      <c r="Y19" s="10"/>
      <c r="Z19" s="11"/>
    </row>
    <row r="20" spans="1:26" s="3" customFormat="1" x14ac:dyDescent="0.3">
      <c r="A20" s="4">
        <v>13</v>
      </c>
      <c r="B20" s="61" t="s">
        <v>16</v>
      </c>
      <c r="C20" s="143">
        <v>12000000</v>
      </c>
      <c r="D20" s="144">
        <f>'[1]17.PS Ach'!$J18*10000</f>
        <v>36057700</v>
      </c>
      <c r="E20" s="143">
        <v>18000000.000000004</v>
      </c>
      <c r="F20" s="144">
        <f>'[1]17.PS Ach'!$M18*10000</f>
        <v>52174500</v>
      </c>
      <c r="G20" s="143">
        <v>60000</v>
      </c>
      <c r="H20" s="144">
        <f>'[1]17.PS Ach'!$P18*10000</f>
        <v>1030699.9999999999</v>
      </c>
      <c r="I20" s="143">
        <v>331794.59118244483</v>
      </c>
      <c r="J20" s="144">
        <f>'[1]17.PS Ach'!$S18*10000</f>
        <v>106300.00000000001</v>
      </c>
      <c r="K20" s="143">
        <v>1580018.7973868302</v>
      </c>
      <c r="L20" s="144">
        <f>'[1]17.PS Ach'!$V18*10000</f>
        <v>341500</v>
      </c>
      <c r="M20" s="143">
        <v>101136.14062989496</v>
      </c>
      <c r="N20" s="144">
        <f>'[1]17.PS Ach'!$Y18*10000</f>
        <v>34500</v>
      </c>
      <c r="O20" s="143">
        <v>235094.05978589327</v>
      </c>
      <c r="P20" s="144">
        <f>'[1]17.PS Ach'!$AB18*10000</f>
        <v>0</v>
      </c>
      <c r="Q20" s="143">
        <v>687018.56336742314</v>
      </c>
      <c r="R20" s="144">
        <f>'[1]17.PS Ach'!$AE18*10000</f>
        <v>12400</v>
      </c>
      <c r="S20" s="143">
        <f t="shared" si="0"/>
        <v>32995062.15235249</v>
      </c>
      <c r="T20" s="144">
        <f t="shared" si="0"/>
        <v>89757600</v>
      </c>
      <c r="U20" s="143">
        <v>21993999.999999996</v>
      </c>
      <c r="V20" s="144">
        <f>'[1]18.Tot Ach'!$G18*10000</f>
        <v>51428800</v>
      </c>
      <c r="W20" s="143">
        <f t="shared" si="1"/>
        <v>54989062.152352482</v>
      </c>
      <c r="X20" s="144">
        <f t="shared" si="1"/>
        <v>141186400</v>
      </c>
      <c r="Y20" s="10"/>
      <c r="Z20" s="11"/>
    </row>
    <row r="21" spans="1:26" s="3" customFormat="1" x14ac:dyDescent="0.3">
      <c r="A21" s="5">
        <v>14</v>
      </c>
      <c r="B21" s="62" t="s">
        <v>17</v>
      </c>
      <c r="C21" s="143">
        <v>499999.99999999994</v>
      </c>
      <c r="D21" s="144">
        <f>'[1]17.PS Ach'!$J19*10000</f>
        <v>537700</v>
      </c>
      <c r="E21" s="143">
        <v>500000</v>
      </c>
      <c r="F21" s="144">
        <f>'[1]17.PS Ach'!$M19*10000</f>
        <v>999700</v>
      </c>
      <c r="G21" s="143">
        <v>0</v>
      </c>
      <c r="H21" s="144">
        <f>'[1]17.PS Ach'!$P19*10000</f>
        <v>0</v>
      </c>
      <c r="I21" s="143">
        <v>1186667.2443732379</v>
      </c>
      <c r="J21" s="144">
        <f>'[1]17.PS Ach'!$S19*10000</f>
        <v>0</v>
      </c>
      <c r="K21" s="143">
        <v>6662542.7800804134</v>
      </c>
      <c r="L21" s="144">
        <f>'[1]17.PS Ach'!$V19*10000</f>
        <v>24200</v>
      </c>
      <c r="M21" s="143">
        <v>322230.8248421257</v>
      </c>
      <c r="N21" s="144">
        <f>'[1]17.PS Ach'!$Y19*10000</f>
        <v>0</v>
      </c>
      <c r="O21" s="143">
        <v>128484.29282087831</v>
      </c>
      <c r="P21" s="144">
        <f>'[1]17.PS Ach'!$AB19*10000</f>
        <v>0</v>
      </c>
      <c r="Q21" s="143">
        <v>2495990.1037425711</v>
      </c>
      <c r="R21" s="144">
        <f>'[1]17.PS Ach'!$AE19*10000</f>
        <v>6804700</v>
      </c>
      <c r="S21" s="143">
        <f t="shared" si="0"/>
        <v>11795915.245859226</v>
      </c>
      <c r="T21" s="144">
        <f t="shared" si="0"/>
        <v>8366300</v>
      </c>
      <c r="U21" s="143">
        <v>2204084.7541407761</v>
      </c>
      <c r="V21" s="144">
        <f>'[1]18.Tot Ach'!$G19*10000</f>
        <v>3398599.9999999995</v>
      </c>
      <c r="W21" s="143">
        <f t="shared" si="1"/>
        <v>14000000.000000002</v>
      </c>
      <c r="X21" s="144">
        <f t="shared" si="1"/>
        <v>11764900</v>
      </c>
      <c r="Y21" s="10"/>
      <c r="Z21" s="11"/>
    </row>
    <row r="22" spans="1:26" s="3" customFormat="1" x14ac:dyDescent="0.3">
      <c r="A22" s="4">
        <v>15</v>
      </c>
      <c r="B22" s="61" t="s">
        <v>76</v>
      </c>
      <c r="C22" s="143">
        <v>8999999.9999999981</v>
      </c>
      <c r="D22" s="144">
        <f>'[1]17.PS Ach'!$J20*10000</f>
        <v>12494700</v>
      </c>
      <c r="E22" s="143">
        <v>199999.99999999997</v>
      </c>
      <c r="F22" s="144">
        <f>'[1]17.PS Ach'!$M20*10000</f>
        <v>85200</v>
      </c>
      <c r="G22" s="143">
        <v>0</v>
      </c>
      <c r="H22" s="144">
        <f>'[1]17.PS Ach'!$P20*10000</f>
        <v>0</v>
      </c>
      <c r="I22" s="143">
        <v>33589.736072164946</v>
      </c>
      <c r="J22" s="144">
        <f>'[1]17.PS Ach'!$S20*10000</f>
        <v>0</v>
      </c>
      <c r="K22" s="143">
        <v>163856.59246247899</v>
      </c>
      <c r="L22" s="144">
        <f>'[1]17.PS Ach'!$V20*10000</f>
        <v>0</v>
      </c>
      <c r="M22" s="143">
        <v>3219.9034654669495</v>
      </c>
      <c r="N22" s="144">
        <f>'[1]17.PS Ach'!$Y20*10000</f>
        <v>0</v>
      </c>
      <c r="O22" s="143">
        <v>1643.4662558254356</v>
      </c>
      <c r="P22" s="144">
        <f>'[1]17.PS Ach'!$AB20*10000</f>
        <v>100</v>
      </c>
      <c r="Q22" s="143">
        <v>97690.301744063632</v>
      </c>
      <c r="R22" s="144">
        <f>'[1]17.PS Ach'!$AE20*10000</f>
        <v>7300</v>
      </c>
      <c r="S22" s="143">
        <f t="shared" si="0"/>
        <v>9499999.9999999981</v>
      </c>
      <c r="T22" s="144">
        <f t="shared" si="0"/>
        <v>12587300</v>
      </c>
      <c r="U22" s="143">
        <v>499999.99999999994</v>
      </c>
      <c r="V22" s="144">
        <f>'[1]18.Tot Ach'!$G20*10000</f>
        <v>1624100</v>
      </c>
      <c r="W22" s="143">
        <f t="shared" si="1"/>
        <v>9999999.9999999981</v>
      </c>
      <c r="X22" s="144">
        <f t="shared" si="1"/>
        <v>14211400</v>
      </c>
      <c r="Y22" s="10"/>
      <c r="Z22" s="11"/>
    </row>
    <row r="23" spans="1:26" s="3" customFormat="1" x14ac:dyDescent="0.3">
      <c r="A23" s="5">
        <v>16</v>
      </c>
      <c r="B23" s="61" t="s">
        <v>18</v>
      </c>
      <c r="C23" s="143">
        <v>3000000.0000000009</v>
      </c>
      <c r="D23" s="144">
        <f>'[1]17.PS Ach'!$J21*10000</f>
        <v>1850799.9999999998</v>
      </c>
      <c r="E23" s="143">
        <v>2999999.9999999995</v>
      </c>
      <c r="F23" s="144">
        <f>'[1]17.PS Ach'!$M21*10000</f>
        <v>1403899.9999999998</v>
      </c>
      <c r="G23" s="143">
        <v>0</v>
      </c>
      <c r="H23" s="144">
        <f>'[1]17.PS Ach'!$P21*10000</f>
        <v>0</v>
      </c>
      <c r="I23" s="143">
        <v>56712.934869562028</v>
      </c>
      <c r="J23" s="144">
        <f>'[1]17.PS Ach'!$S21*10000</f>
        <v>1500</v>
      </c>
      <c r="K23" s="143">
        <v>358871.99688858906</v>
      </c>
      <c r="L23" s="144">
        <f>'[1]17.PS Ach'!$V21*10000</f>
        <v>25200</v>
      </c>
      <c r="M23" s="143">
        <v>46420.466936551893</v>
      </c>
      <c r="N23" s="144">
        <f>'[1]17.PS Ach'!$Y21*10000</f>
        <v>0</v>
      </c>
      <c r="O23" s="143">
        <v>561.67787734270155</v>
      </c>
      <c r="P23" s="144">
        <f>'[1]17.PS Ach'!$AB21*10000</f>
        <v>0</v>
      </c>
      <c r="Q23" s="143">
        <v>37432.923427954294</v>
      </c>
      <c r="R23" s="144">
        <f>'[1]17.PS Ach'!$AE21*10000</f>
        <v>1200</v>
      </c>
      <c r="S23" s="143">
        <f t="shared" si="0"/>
        <v>6500000</v>
      </c>
      <c r="T23" s="144">
        <f t="shared" si="0"/>
        <v>3282599.9999999995</v>
      </c>
      <c r="U23" s="143">
        <v>4500000.0000000009</v>
      </c>
      <c r="V23" s="144">
        <f>'[1]18.Tot Ach'!$G21*10000</f>
        <v>3642700</v>
      </c>
      <c r="W23" s="143">
        <f t="shared" si="1"/>
        <v>11000000</v>
      </c>
      <c r="X23" s="144">
        <f t="shared" si="1"/>
        <v>6925300</v>
      </c>
      <c r="Y23" s="10"/>
      <c r="Z23" s="11"/>
    </row>
    <row r="24" spans="1:26" s="3" customFormat="1" x14ac:dyDescent="0.3">
      <c r="A24" s="4">
        <v>17</v>
      </c>
      <c r="B24" s="61" t="s">
        <v>83</v>
      </c>
      <c r="C24" s="143">
        <v>2000000.0000000002</v>
      </c>
      <c r="D24" s="144">
        <f>'[1]17.PS Ach'!$J22*10000</f>
        <v>741300</v>
      </c>
      <c r="E24" s="143">
        <v>1499999.9999999993</v>
      </c>
      <c r="F24" s="144">
        <f>'[1]17.PS Ach'!$M22*10000</f>
        <v>429199.99999999994</v>
      </c>
      <c r="G24" s="143">
        <v>0</v>
      </c>
      <c r="H24" s="144">
        <f>'[1]17.PS Ach'!$P22*10000</f>
        <v>0</v>
      </c>
      <c r="I24" s="143">
        <v>100109.11033847407</v>
      </c>
      <c r="J24" s="144">
        <f>'[1]17.PS Ach'!$S22*10000</f>
        <v>0</v>
      </c>
      <c r="K24" s="143">
        <v>655882.1421058015</v>
      </c>
      <c r="L24" s="144">
        <f>'[1]17.PS Ach'!$V22*10000</f>
        <v>95300</v>
      </c>
      <c r="M24" s="143">
        <v>26230.756404671669</v>
      </c>
      <c r="N24" s="144">
        <f>'[1]17.PS Ach'!$Y22*10000</f>
        <v>0</v>
      </c>
      <c r="O24" s="143">
        <v>9531.6548537563449</v>
      </c>
      <c r="P24" s="144">
        <f>'[1]17.PS Ach'!$AB22*10000</f>
        <v>0</v>
      </c>
      <c r="Q24" s="143">
        <v>208246.33629729648</v>
      </c>
      <c r="R24" s="144">
        <f>'[1]17.PS Ach'!$AE22*10000</f>
        <v>100</v>
      </c>
      <c r="S24" s="143">
        <f t="shared" si="0"/>
        <v>4499999.9999999991</v>
      </c>
      <c r="T24" s="144">
        <f t="shared" si="0"/>
        <v>1265900</v>
      </c>
      <c r="U24" s="143">
        <v>1000000</v>
      </c>
      <c r="V24" s="144">
        <f>'[1]18.Tot Ach'!$G22*10000</f>
        <v>790700.00000000012</v>
      </c>
      <c r="W24" s="143">
        <f t="shared" si="1"/>
        <v>5499999.9999999991</v>
      </c>
      <c r="X24" s="144">
        <f t="shared" si="1"/>
        <v>2056600</v>
      </c>
      <c r="Y24" s="10"/>
      <c r="Z24" s="11"/>
    </row>
    <row r="25" spans="1:26" s="3" customFormat="1" x14ac:dyDescent="0.3">
      <c r="A25" s="5">
        <v>18</v>
      </c>
      <c r="B25" s="61" t="s">
        <v>19</v>
      </c>
      <c r="C25" s="143">
        <v>1500000.0000000002</v>
      </c>
      <c r="D25" s="144">
        <f>'[1]17.PS Ach'!$J23*10000</f>
        <v>764700</v>
      </c>
      <c r="E25" s="143">
        <v>800000.00000000012</v>
      </c>
      <c r="F25" s="144">
        <f>'[1]17.PS Ach'!$M23*10000</f>
        <v>368300</v>
      </c>
      <c r="G25" s="143">
        <v>0</v>
      </c>
      <c r="H25" s="144">
        <f>'[1]17.PS Ach'!$P23*10000</f>
        <v>0</v>
      </c>
      <c r="I25" s="143">
        <v>22634.872281156644</v>
      </c>
      <c r="J25" s="144">
        <f>'[1]17.PS Ach'!$S23*10000</f>
        <v>0</v>
      </c>
      <c r="K25" s="143">
        <v>109939.91432081856</v>
      </c>
      <c r="L25" s="144">
        <f>'[1]17.PS Ach'!$V23*10000</f>
        <v>902300</v>
      </c>
      <c r="M25" s="143">
        <v>6778.5943908253957</v>
      </c>
      <c r="N25" s="144">
        <f>'[1]17.PS Ach'!$Y23*10000</f>
        <v>9000</v>
      </c>
      <c r="O25" s="143">
        <v>15323.88621373424</v>
      </c>
      <c r="P25" s="144">
        <f>'[1]17.PS Ach'!$AB23*10000</f>
        <v>0</v>
      </c>
      <c r="Q25" s="143">
        <v>45322.732793465155</v>
      </c>
      <c r="R25" s="144">
        <f>'[1]17.PS Ach'!$AE23*10000</f>
        <v>200</v>
      </c>
      <c r="S25" s="143">
        <f t="shared" si="0"/>
        <v>2500000.0000000005</v>
      </c>
      <c r="T25" s="144">
        <f t="shared" si="0"/>
        <v>2044500</v>
      </c>
      <c r="U25" s="143">
        <v>1999999.9999999998</v>
      </c>
      <c r="V25" s="144">
        <f>'[1]18.Tot Ach'!$G23*10000</f>
        <v>1413899.9999999998</v>
      </c>
      <c r="W25" s="143">
        <f t="shared" si="1"/>
        <v>4500000</v>
      </c>
      <c r="X25" s="144">
        <f t="shared" si="1"/>
        <v>3458400</v>
      </c>
      <c r="Y25" s="10"/>
      <c r="Z25" s="11"/>
    </row>
    <row r="26" spans="1:26" s="3" customFormat="1" x14ac:dyDescent="0.3">
      <c r="A26" s="4">
        <v>19</v>
      </c>
      <c r="B26" s="61" t="s">
        <v>20</v>
      </c>
      <c r="C26" s="143">
        <v>2999999.9999999995</v>
      </c>
      <c r="D26" s="144">
        <f>'[1]17.PS Ach'!$J24*10000</f>
        <v>2783900</v>
      </c>
      <c r="E26" s="143">
        <v>500000.00000000006</v>
      </c>
      <c r="F26" s="144">
        <f>'[1]17.PS Ach'!$M24*10000</f>
        <v>0</v>
      </c>
      <c r="G26" s="143">
        <v>0</v>
      </c>
      <c r="H26" s="144">
        <f>'[1]17.PS Ach'!$P24*10000</f>
        <v>0</v>
      </c>
      <c r="I26" s="143">
        <v>54547.60997087125</v>
      </c>
      <c r="J26" s="144">
        <f>'[1]17.PS Ach'!$S24*10000</f>
        <v>1200</v>
      </c>
      <c r="K26" s="143">
        <v>201784.02259760062</v>
      </c>
      <c r="L26" s="144">
        <f>'[1]17.PS Ach'!$V24*10000</f>
        <v>71700</v>
      </c>
      <c r="M26" s="143">
        <v>28320.210047477503</v>
      </c>
      <c r="N26" s="144">
        <f>'[1]17.PS Ach'!$Y24*10000</f>
        <v>0</v>
      </c>
      <c r="O26" s="143">
        <v>10017.466187168638</v>
      </c>
      <c r="P26" s="144">
        <f>'[1]17.PS Ach'!$AB24*10000</f>
        <v>0</v>
      </c>
      <c r="Q26" s="143">
        <v>205330.69119688196</v>
      </c>
      <c r="R26" s="144">
        <f>'[1]17.PS Ach'!$AE24*10000</f>
        <v>100</v>
      </c>
      <c r="S26" s="143">
        <f t="shared" si="0"/>
        <v>3999999.9999999995</v>
      </c>
      <c r="T26" s="144">
        <f t="shared" si="0"/>
        <v>2856900</v>
      </c>
      <c r="U26" s="143">
        <v>2500000</v>
      </c>
      <c r="V26" s="144">
        <f>'[1]18.Tot Ach'!$G24*10000</f>
        <v>3414800</v>
      </c>
      <c r="W26" s="143">
        <f t="shared" si="1"/>
        <v>6500000</v>
      </c>
      <c r="X26" s="144">
        <f t="shared" si="1"/>
        <v>6271700</v>
      </c>
      <c r="Y26" s="10"/>
      <c r="Z26" s="11"/>
    </row>
    <row r="27" spans="1:26" s="3" customFormat="1" x14ac:dyDescent="0.3">
      <c r="A27" s="5">
        <v>20</v>
      </c>
      <c r="B27" s="61" t="s">
        <v>21</v>
      </c>
      <c r="C27" s="143">
        <v>9000000</v>
      </c>
      <c r="D27" s="144">
        <f>'[1]17.PS Ach'!$J25*10000</f>
        <v>10143500</v>
      </c>
      <c r="E27" s="143">
        <v>1500000.0000000005</v>
      </c>
      <c r="F27" s="144">
        <f>'[1]17.PS Ach'!$M25*10000</f>
        <v>1515900</v>
      </c>
      <c r="G27" s="143">
        <v>0</v>
      </c>
      <c r="H27" s="144">
        <f>'[1]17.PS Ach'!$P25*10000</f>
        <v>0</v>
      </c>
      <c r="I27" s="143">
        <v>178213.45303511477</v>
      </c>
      <c r="J27" s="144">
        <f>'[1]17.PS Ach'!$S25*10000</f>
        <v>3100</v>
      </c>
      <c r="K27" s="143">
        <v>827932.95355054364</v>
      </c>
      <c r="L27" s="144">
        <f>'[1]17.PS Ach'!$V25*10000</f>
        <v>23300</v>
      </c>
      <c r="M27" s="143">
        <v>26196.654873619696</v>
      </c>
      <c r="N27" s="144">
        <f>'[1]17.PS Ach'!$Y25*10000</f>
        <v>0</v>
      </c>
      <c r="O27" s="143">
        <v>5729.1689454215375</v>
      </c>
      <c r="P27" s="144">
        <f>'[1]17.PS Ach'!$AB25*10000</f>
        <v>0</v>
      </c>
      <c r="Q27" s="143">
        <v>461927.7695953002</v>
      </c>
      <c r="R27" s="144">
        <f>'[1]17.PS Ach'!$AE25*10000</f>
        <v>1451900</v>
      </c>
      <c r="S27" s="143">
        <f t="shared" si="0"/>
        <v>12000000</v>
      </c>
      <c r="T27" s="144">
        <f t="shared" si="0"/>
        <v>13137700</v>
      </c>
      <c r="U27" s="143">
        <v>3000000</v>
      </c>
      <c r="V27" s="144">
        <f>'[1]18.Tot Ach'!$G25*10000</f>
        <v>8908100</v>
      </c>
      <c r="W27" s="143">
        <f t="shared" si="1"/>
        <v>15000000</v>
      </c>
      <c r="X27" s="144">
        <f t="shared" si="1"/>
        <v>22045800</v>
      </c>
      <c r="Y27" s="10"/>
      <c r="Z27" s="11"/>
    </row>
    <row r="28" spans="1:26" s="3" customFormat="1" x14ac:dyDescent="0.3">
      <c r="A28" s="4">
        <v>21</v>
      </c>
      <c r="B28" s="61" t="s">
        <v>77</v>
      </c>
      <c r="C28" s="143">
        <v>62000000</v>
      </c>
      <c r="D28" s="144">
        <f>'[1]17.PS Ach'!$J26*10000</f>
        <v>52908300</v>
      </c>
      <c r="E28" s="143">
        <v>79999999.999999985</v>
      </c>
      <c r="F28" s="144">
        <f>'[1]17.PS Ach'!$M26*10000</f>
        <v>101487400.00000001</v>
      </c>
      <c r="G28" s="143">
        <v>2005000</v>
      </c>
      <c r="H28" s="144">
        <f>'[1]17.PS Ach'!$P26*10000</f>
        <v>0</v>
      </c>
      <c r="I28" s="143">
        <v>107192.58764285131</v>
      </c>
      <c r="J28" s="144">
        <f>'[1]17.PS Ach'!$S26*10000</f>
        <v>5699.9999999999991</v>
      </c>
      <c r="K28" s="143">
        <v>541627.25268458761</v>
      </c>
      <c r="L28" s="144">
        <f>'[1]17.PS Ach'!$V26*10000</f>
        <v>1629000</v>
      </c>
      <c r="M28" s="143">
        <v>9638.0435926599512</v>
      </c>
      <c r="N28" s="144">
        <f>'[1]17.PS Ach'!$Y26*10000</f>
        <v>0</v>
      </c>
      <c r="O28" s="143">
        <v>4131.5030043083425</v>
      </c>
      <c r="P28" s="144">
        <f>'[1]17.PS Ach'!$AB26*10000</f>
        <v>0</v>
      </c>
      <c r="Q28" s="143">
        <v>331376.34657691797</v>
      </c>
      <c r="R28" s="144">
        <f>'[1]17.PS Ach'!$AE26*10000</f>
        <v>924599.99999999988</v>
      </c>
      <c r="S28" s="143">
        <f t="shared" si="0"/>
        <v>144998965.73350132</v>
      </c>
      <c r="T28" s="144">
        <f t="shared" si="0"/>
        <v>156955000</v>
      </c>
      <c r="U28" s="143">
        <v>35006000.399999999</v>
      </c>
      <c r="V28" s="144">
        <f>'[1]18.Tot Ach'!$G26*10000</f>
        <v>214496200</v>
      </c>
      <c r="W28" s="143">
        <f t="shared" si="1"/>
        <v>180004966.13350132</v>
      </c>
      <c r="X28" s="144">
        <f t="shared" si="1"/>
        <v>371451200</v>
      </c>
      <c r="Y28" s="10"/>
      <c r="Z28" s="11"/>
    </row>
    <row r="29" spans="1:26" s="3" customFormat="1" x14ac:dyDescent="0.3">
      <c r="A29" s="5">
        <v>22</v>
      </c>
      <c r="B29" s="61" t="s">
        <v>78</v>
      </c>
      <c r="C29" s="143">
        <v>19999999.999999996</v>
      </c>
      <c r="D29" s="144">
        <f>'[1]17.PS Ach'!$J27*10000</f>
        <v>18972199.999999996</v>
      </c>
      <c r="E29" s="143">
        <v>55000000</v>
      </c>
      <c r="F29" s="144">
        <f>'[1]17.PS Ach'!$M27*10000</f>
        <v>62304599.999999993</v>
      </c>
      <c r="G29" s="143">
        <v>40000</v>
      </c>
      <c r="H29" s="144">
        <f>'[1]17.PS Ach'!$P27*10000</f>
        <v>110700</v>
      </c>
      <c r="I29" s="143">
        <v>582361.74968866725</v>
      </c>
      <c r="J29" s="144">
        <f>'[1]17.PS Ach'!$S27*10000</f>
        <v>272500</v>
      </c>
      <c r="K29" s="143">
        <v>2805261.9581938423</v>
      </c>
      <c r="L29" s="144">
        <f>'[1]17.PS Ach'!$V27*10000</f>
        <v>755400.00000000012</v>
      </c>
      <c r="M29" s="143">
        <v>125624.34563464714</v>
      </c>
      <c r="N29" s="144">
        <f>'[1]17.PS Ach'!$Y27*10000</f>
        <v>0</v>
      </c>
      <c r="O29" s="143">
        <v>240090.26158209058</v>
      </c>
      <c r="P29" s="144">
        <f>'[1]17.PS Ach'!$AB27*10000</f>
        <v>0</v>
      </c>
      <c r="Q29" s="143">
        <v>1208167.5043302511</v>
      </c>
      <c r="R29" s="144">
        <f>'[1]17.PS Ach'!$AE27*10000</f>
        <v>0</v>
      </c>
      <c r="S29" s="143">
        <f t="shared" si="0"/>
        <v>80001505.819429502</v>
      </c>
      <c r="T29" s="144">
        <f t="shared" si="0"/>
        <v>82415399.999999985</v>
      </c>
      <c r="U29" s="143">
        <v>80000000</v>
      </c>
      <c r="V29" s="144">
        <f>'[1]18.Tot Ach'!$G27*10000</f>
        <v>157111400</v>
      </c>
      <c r="W29" s="143">
        <f t="shared" si="1"/>
        <v>160001505.81942952</v>
      </c>
      <c r="X29" s="144">
        <f t="shared" si="1"/>
        <v>239526800</v>
      </c>
      <c r="Y29" s="10"/>
      <c r="Z29" s="11"/>
    </row>
    <row r="30" spans="1:26" s="3" customFormat="1" x14ac:dyDescent="0.3">
      <c r="A30" s="4">
        <v>23</v>
      </c>
      <c r="B30" s="61" t="s">
        <v>22</v>
      </c>
      <c r="C30" s="143">
        <v>20999999.999999996</v>
      </c>
      <c r="D30" s="144">
        <f>'[1]17.PS Ach'!$J28*10000</f>
        <v>17613400</v>
      </c>
      <c r="E30" s="143">
        <v>2999999.9999999991</v>
      </c>
      <c r="F30" s="144">
        <f>'[1]17.PS Ach'!$M28*10000</f>
        <v>2396300</v>
      </c>
      <c r="G30" s="143">
        <v>0</v>
      </c>
      <c r="H30" s="144">
        <f>'[1]17.PS Ach'!$P28*10000</f>
        <v>0</v>
      </c>
      <c r="I30" s="143">
        <v>108157.80167877747</v>
      </c>
      <c r="J30" s="144">
        <f>'[1]17.PS Ach'!$S28*10000</f>
        <v>41300</v>
      </c>
      <c r="K30" s="143">
        <v>544609.05381787731</v>
      </c>
      <c r="L30" s="144">
        <f>'[1]17.PS Ach'!$V28*10000</f>
        <v>53300</v>
      </c>
      <c r="M30" s="143">
        <v>30947.774373518587</v>
      </c>
      <c r="N30" s="144">
        <f>'[1]17.PS Ach'!$Y28*10000</f>
        <v>14200</v>
      </c>
      <c r="O30" s="143">
        <v>41005.498981285222</v>
      </c>
      <c r="P30" s="144">
        <f>'[1]17.PS Ach'!$AB28*10000</f>
        <v>0</v>
      </c>
      <c r="Q30" s="143">
        <v>275279.87114854151</v>
      </c>
      <c r="R30" s="144">
        <f>'[1]17.PS Ach'!$AE28*10000</f>
        <v>0</v>
      </c>
      <c r="S30" s="143">
        <f t="shared" si="0"/>
        <v>24999999.999999996</v>
      </c>
      <c r="T30" s="144">
        <f t="shared" si="0"/>
        <v>20118500</v>
      </c>
      <c r="U30" s="143">
        <v>55000000.000000022</v>
      </c>
      <c r="V30" s="144">
        <f>'[1]18.Tot Ach'!$G28*10000</f>
        <v>57372299.999999993</v>
      </c>
      <c r="W30" s="143">
        <f t="shared" si="1"/>
        <v>80000000.000000015</v>
      </c>
      <c r="X30" s="144">
        <f t="shared" si="1"/>
        <v>77490800</v>
      </c>
      <c r="Y30" s="10"/>
      <c r="Z30" s="11"/>
    </row>
    <row r="31" spans="1:26" s="3" customFormat="1" x14ac:dyDescent="0.3">
      <c r="A31" s="5">
        <v>24</v>
      </c>
      <c r="B31" s="61" t="s">
        <v>23</v>
      </c>
      <c r="C31" s="143">
        <v>5500000</v>
      </c>
      <c r="D31" s="144">
        <f>'[1]17.PS Ach'!$J29*10000</f>
        <v>6411000</v>
      </c>
      <c r="E31" s="143">
        <v>3999999.9999999991</v>
      </c>
      <c r="F31" s="144">
        <f>'[1]17.PS Ach'!$M29*10000</f>
        <v>5865699.9999999991</v>
      </c>
      <c r="G31" s="143">
        <v>0</v>
      </c>
      <c r="H31" s="144">
        <f>'[1]17.PS Ach'!$P29*10000</f>
        <v>0</v>
      </c>
      <c r="I31" s="143">
        <v>154186.17127080052</v>
      </c>
      <c r="J31" s="144">
        <f>'[1]17.PS Ach'!$S29*10000</f>
        <v>0</v>
      </c>
      <c r="K31" s="143">
        <v>909826.71968052955</v>
      </c>
      <c r="L31" s="144">
        <f>'[1]17.PS Ach'!$V29*10000</f>
        <v>494700</v>
      </c>
      <c r="M31" s="143">
        <v>33590.260613437589</v>
      </c>
      <c r="N31" s="144">
        <f>'[1]17.PS Ach'!$Y29*10000</f>
        <v>2100</v>
      </c>
      <c r="O31" s="143">
        <v>16233.20316434907</v>
      </c>
      <c r="P31" s="144">
        <f>'[1]17.PS Ach'!$AB29*10000</f>
        <v>0</v>
      </c>
      <c r="Q31" s="143">
        <v>386163.64527088328</v>
      </c>
      <c r="R31" s="144">
        <f>'[1]17.PS Ach'!$AE29*10000</f>
        <v>0</v>
      </c>
      <c r="S31" s="143">
        <f t="shared" si="0"/>
        <v>11000000</v>
      </c>
      <c r="T31" s="144">
        <f t="shared" si="0"/>
        <v>12773500</v>
      </c>
      <c r="U31" s="143">
        <v>20000000</v>
      </c>
      <c r="V31" s="144">
        <f>'[1]18.Tot Ach'!$G29*10000</f>
        <v>19102700</v>
      </c>
      <c r="W31" s="143">
        <f t="shared" si="1"/>
        <v>31000000</v>
      </c>
      <c r="X31" s="144">
        <f t="shared" si="1"/>
        <v>31876200</v>
      </c>
      <c r="Y31" s="10"/>
      <c r="Z31" s="11"/>
    </row>
    <row r="32" spans="1:26" s="3" customFormat="1" x14ac:dyDescent="0.3">
      <c r="A32" s="4">
        <v>25</v>
      </c>
      <c r="B32" s="61" t="s">
        <v>24</v>
      </c>
      <c r="C32" s="143">
        <v>5500000</v>
      </c>
      <c r="D32" s="144">
        <f>'[1]17.PS Ach'!$J30*10000</f>
        <v>3530400</v>
      </c>
      <c r="E32" s="143">
        <v>16000000</v>
      </c>
      <c r="F32" s="144">
        <f>'[1]17.PS Ach'!$M30*10000</f>
        <v>16620399.999999998</v>
      </c>
      <c r="G32" s="143">
        <v>0</v>
      </c>
      <c r="H32" s="144">
        <f>'[1]17.PS Ach'!$P30*10000</f>
        <v>0</v>
      </c>
      <c r="I32" s="143">
        <v>275289.98840490583</v>
      </c>
      <c r="J32" s="144">
        <f>'[1]17.PS Ach'!$S30*10000</f>
        <v>0</v>
      </c>
      <c r="K32" s="143">
        <v>1344681.7182735398</v>
      </c>
      <c r="L32" s="144">
        <f>'[1]17.PS Ach'!$V30*10000</f>
        <v>56700</v>
      </c>
      <c r="M32" s="143">
        <v>93201.837830690318</v>
      </c>
      <c r="N32" s="144">
        <f>'[1]17.PS Ach'!$Y30*10000</f>
        <v>0</v>
      </c>
      <c r="O32" s="143">
        <v>145858.93748179122</v>
      </c>
      <c r="P32" s="144">
        <f>'[1]17.PS Ach'!$AB30*10000</f>
        <v>0</v>
      </c>
      <c r="Q32" s="143">
        <v>640967.51800907287</v>
      </c>
      <c r="R32" s="144">
        <f>'[1]17.PS Ach'!$AE30*10000</f>
        <v>0</v>
      </c>
      <c r="S32" s="143">
        <f t="shared" si="0"/>
        <v>24000000</v>
      </c>
      <c r="T32" s="144">
        <f t="shared" si="0"/>
        <v>20207500</v>
      </c>
      <c r="U32" s="143">
        <v>23999999.999999996</v>
      </c>
      <c r="V32" s="144">
        <f>'[1]18.Tot Ach'!$G30*10000</f>
        <v>23825100.000000004</v>
      </c>
      <c r="W32" s="143">
        <f t="shared" si="1"/>
        <v>48000000</v>
      </c>
      <c r="X32" s="144">
        <f t="shared" si="1"/>
        <v>44032600</v>
      </c>
      <c r="Y32" s="10"/>
      <c r="Z32" s="11"/>
    </row>
    <row r="33" spans="1:26" s="3" customFormat="1" x14ac:dyDescent="0.3">
      <c r="A33" s="5">
        <v>26</v>
      </c>
      <c r="B33" s="61" t="s">
        <v>25</v>
      </c>
      <c r="C33" s="143">
        <v>2500000.0000000005</v>
      </c>
      <c r="D33" s="144">
        <f>'[1]17.PS Ach'!$J31*10000</f>
        <v>1928000</v>
      </c>
      <c r="E33" s="143">
        <v>3500000.0000000005</v>
      </c>
      <c r="F33" s="144">
        <f>'[1]17.PS Ach'!$M31*10000</f>
        <v>1816399.9999999998</v>
      </c>
      <c r="G33" s="143">
        <v>0</v>
      </c>
      <c r="H33" s="144">
        <f>'[1]17.PS Ach'!$P31*10000</f>
        <v>0</v>
      </c>
      <c r="I33" s="143">
        <v>44077.301535886145</v>
      </c>
      <c r="J33" s="144">
        <f>'[1]17.PS Ach'!$S31*10000</f>
        <v>84500</v>
      </c>
      <c r="K33" s="143">
        <v>287903.23846137308</v>
      </c>
      <c r="L33" s="144">
        <f>'[1]17.PS Ach'!$V31*10000</f>
        <v>120500</v>
      </c>
      <c r="M33" s="143">
        <v>12857.997163084357</v>
      </c>
      <c r="N33" s="144">
        <f>'[1]17.PS Ach'!$Y31*10000</f>
        <v>0</v>
      </c>
      <c r="O33" s="143">
        <v>20806.172155930857</v>
      </c>
      <c r="P33" s="144">
        <f>'[1]17.PS Ach'!$AB31*10000</f>
        <v>3500</v>
      </c>
      <c r="Q33" s="143">
        <v>134355.29068372559</v>
      </c>
      <c r="R33" s="144">
        <f>'[1]17.PS Ach'!$AE31*10000</f>
        <v>23400</v>
      </c>
      <c r="S33" s="143">
        <f t="shared" si="0"/>
        <v>6500000.0000000009</v>
      </c>
      <c r="T33" s="144">
        <f t="shared" si="0"/>
        <v>3976300</v>
      </c>
      <c r="U33" s="143">
        <v>2500000.0000000005</v>
      </c>
      <c r="V33" s="144">
        <f>'[1]18.Tot Ach'!$G31*10000</f>
        <v>3585000</v>
      </c>
      <c r="W33" s="143">
        <f t="shared" si="1"/>
        <v>9000000.0000000019</v>
      </c>
      <c r="X33" s="144">
        <f t="shared" si="1"/>
        <v>7561300</v>
      </c>
      <c r="Y33" s="10"/>
      <c r="Z33" s="11"/>
    </row>
    <row r="34" spans="1:26" s="3" customFormat="1" x14ac:dyDescent="0.3">
      <c r="A34" s="4">
        <v>27</v>
      </c>
      <c r="B34" s="61" t="s">
        <v>26</v>
      </c>
      <c r="C34" s="143">
        <v>24999999.999999996</v>
      </c>
      <c r="D34" s="144">
        <f>'[1]17.PS Ach'!$J32*10000</f>
        <v>21846700</v>
      </c>
      <c r="E34" s="143">
        <v>5000000</v>
      </c>
      <c r="F34" s="144">
        <f>'[1]17.PS Ach'!$M32*10000</f>
        <v>3895200</v>
      </c>
      <c r="G34" s="143">
        <v>20000</v>
      </c>
      <c r="H34" s="144">
        <f>'[1]17.PS Ach'!$P32*10000</f>
        <v>0</v>
      </c>
      <c r="I34" s="143">
        <v>224919.54738152763</v>
      </c>
      <c r="J34" s="144">
        <f>'[1]17.PS Ach'!$S32*10000</f>
        <v>1500</v>
      </c>
      <c r="K34" s="143">
        <v>1143933.6642009399</v>
      </c>
      <c r="L34" s="144">
        <f>'[1]17.PS Ach'!$V32*10000</f>
        <v>62200</v>
      </c>
      <c r="M34" s="143">
        <v>74464.380931251435</v>
      </c>
      <c r="N34" s="144">
        <f>'[1]17.PS Ach'!$Y32*10000</f>
        <v>22200.000000000004</v>
      </c>
      <c r="O34" s="143">
        <v>180103.07971913952</v>
      </c>
      <c r="P34" s="144">
        <f>'[1]17.PS Ach'!$AB32*10000</f>
        <v>1000</v>
      </c>
      <c r="Q34" s="143">
        <v>360778.1699988186</v>
      </c>
      <c r="R34" s="144">
        <f>'[1]17.PS Ach'!$AE32*10000</f>
        <v>300</v>
      </c>
      <c r="S34" s="143">
        <f t="shared" si="0"/>
        <v>32004198.842231676</v>
      </c>
      <c r="T34" s="144">
        <f t="shared" si="0"/>
        <v>25829100</v>
      </c>
      <c r="U34" s="143">
        <v>15999999.999999996</v>
      </c>
      <c r="V34" s="144">
        <f>'[1]18.Tot Ach'!$G32*10000</f>
        <v>18683300</v>
      </c>
      <c r="W34" s="143">
        <f t="shared" si="1"/>
        <v>48004198.842231676</v>
      </c>
      <c r="X34" s="144">
        <f t="shared" si="1"/>
        <v>44512400</v>
      </c>
      <c r="Y34" s="10"/>
      <c r="Z34" s="11"/>
    </row>
    <row r="35" spans="1:26" s="3" customFormat="1" x14ac:dyDescent="0.3">
      <c r="A35" s="5">
        <v>28</v>
      </c>
      <c r="B35" s="61" t="s">
        <v>27</v>
      </c>
      <c r="C35" s="143">
        <v>9999999.9999999981</v>
      </c>
      <c r="D35" s="144">
        <f>'[1]17.PS Ach'!$J33*10000</f>
        <v>6117800</v>
      </c>
      <c r="E35" s="143">
        <v>27000000</v>
      </c>
      <c r="F35" s="144">
        <f>'[1]17.PS Ach'!$M33*10000</f>
        <v>22760900</v>
      </c>
      <c r="G35" s="143">
        <v>0</v>
      </c>
      <c r="H35" s="144">
        <f>'[1]17.PS Ach'!$P33*10000</f>
        <v>0</v>
      </c>
      <c r="I35" s="143">
        <v>41247.558604617705</v>
      </c>
      <c r="J35" s="144">
        <f>'[1]17.PS Ach'!$S33*10000</f>
        <v>0</v>
      </c>
      <c r="K35" s="143">
        <v>256089.22024723396</v>
      </c>
      <c r="L35" s="144">
        <f>'[1]17.PS Ach'!$V33*10000</f>
        <v>34100</v>
      </c>
      <c r="M35" s="143">
        <v>2939.3057395659694</v>
      </c>
      <c r="N35" s="144">
        <f>'[1]17.PS Ach'!$Y33*10000</f>
        <v>0</v>
      </c>
      <c r="O35" s="143">
        <v>3867.8088961032336</v>
      </c>
      <c r="P35" s="144">
        <f>'[1]17.PS Ach'!$AB33*10000</f>
        <v>0</v>
      </c>
      <c r="Q35" s="143">
        <v>195856.10651247908</v>
      </c>
      <c r="R35" s="144">
        <f>'[1]17.PS Ach'!$AE33*10000</f>
        <v>74500</v>
      </c>
      <c r="S35" s="143">
        <f t="shared" si="0"/>
        <v>37500000</v>
      </c>
      <c r="T35" s="144">
        <f t="shared" si="0"/>
        <v>28987300</v>
      </c>
      <c r="U35" s="143">
        <v>9000000</v>
      </c>
      <c r="V35" s="144">
        <f>'[1]18.Tot Ach'!$G33*10000</f>
        <v>13691700</v>
      </c>
      <c r="W35" s="143">
        <f t="shared" si="1"/>
        <v>46500000</v>
      </c>
      <c r="X35" s="144">
        <f t="shared" si="1"/>
        <v>42679000</v>
      </c>
      <c r="Y35" s="10"/>
      <c r="Z35" s="11"/>
    </row>
    <row r="36" spans="1:26" s="3" customFormat="1" x14ac:dyDescent="0.3">
      <c r="A36" s="4">
        <v>29</v>
      </c>
      <c r="B36" s="138" t="s">
        <v>28</v>
      </c>
      <c r="C36" s="143">
        <v>499999.99999999994</v>
      </c>
      <c r="D36" s="144">
        <f>'[1]17.PS Ach'!$J34*10000</f>
        <v>8100.0000000000009</v>
      </c>
      <c r="E36" s="143">
        <v>100000</v>
      </c>
      <c r="F36" s="144">
        <f>'[1]17.PS Ach'!$M34*10000</f>
        <v>12300</v>
      </c>
      <c r="G36" s="143">
        <v>0</v>
      </c>
      <c r="H36" s="144">
        <f>'[1]17.PS Ach'!$P34*10000</f>
        <v>0</v>
      </c>
      <c r="I36" s="143">
        <v>25176.006260303257</v>
      </c>
      <c r="J36" s="144">
        <f>'[1]17.PS Ach'!$S34*10000</f>
        <v>0</v>
      </c>
      <c r="K36" s="143">
        <v>151646.93986825939</v>
      </c>
      <c r="L36" s="144">
        <f>'[1]17.PS Ach'!$V34*10000</f>
        <v>100</v>
      </c>
      <c r="M36" s="143">
        <v>5234.5393632325759</v>
      </c>
      <c r="N36" s="144">
        <f>'[1]17.PS Ach'!$Y34*10000</f>
        <v>0</v>
      </c>
      <c r="O36" s="143">
        <v>0</v>
      </c>
      <c r="P36" s="144">
        <f>'[1]17.PS Ach'!$AB34*10000</f>
        <v>0</v>
      </c>
      <c r="Q36" s="143">
        <v>117942.5145082048</v>
      </c>
      <c r="R36" s="144">
        <f>'[1]17.PS Ach'!$AE34*10000</f>
        <v>0</v>
      </c>
      <c r="S36" s="143">
        <f t="shared" si="0"/>
        <v>900000</v>
      </c>
      <c r="T36" s="144">
        <f t="shared" si="0"/>
        <v>20500</v>
      </c>
      <c r="U36" s="143">
        <v>100000</v>
      </c>
      <c r="V36" s="144">
        <f>'[1]18.Tot Ach'!$G34*10000</f>
        <v>33700</v>
      </c>
      <c r="W36" s="143">
        <f t="shared" si="1"/>
        <v>1000000</v>
      </c>
      <c r="X36" s="144">
        <f t="shared" si="1"/>
        <v>54200</v>
      </c>
      <c r="Y36" s="10"/>
      <c r="Z36" s="11"/>
    </row>
    <row r="37" spans="1:26" s="3" customFormat="1" x14ac:dyDescent="0.3">
      <c r="A37" s="5">
        <v>30</v>
      </c>
      <c r="B37" s="61" t="s">
        <v>29</v>
      </c>
      <c r="C37" s="143">
        <v>1500000</v>
      </c>
      <c r="D37" s="144">
        <f>'[1]17.PS Ach'!$J35*10000</f>
        <v>1414400</v>
      </c>
      <c r="E37" s="143">
        <v>200000</v>
      </c>
      <c r="F37" s="144">
        <f>'[1]17.PS Ach'!$M35*10000</f>
        <v>27200.000000000004</v>
      </c>
      <c r="G37" s="143">
        <v>0</v>
      </c>
      <c r="H37" s="144">
        <f>'[1]17.PS Ach'!$P35*10000</f>
        <v>0</v>
      </c>
      <c r="I37" s="143">
        <v>76013.670185646479</v>
      </c>
      <c r="J37" s="144">
        <f>'[1]17.PS Ach'!$S35*10000</f>
        <v>0</v>
      </c>
      <c r="K37" s="143">
        <v>410744.69633552781</v>
      </c>
      <c r="L37" s="144">
        <f>'[1]17.PS Ach'!$V35*10000</f>
        <v>31400</v>
      </c>
      <c r="M37" s="143">
        <v>12506.718710718507</v>
      </c>
      <c r="N37" s="144">
        <f>'[1]17.PS Ach'!$Y35*10000</f>
        <v>0</v>
      </c>
      <c r="O37" s="143">
        <v>40312.202564537627</v>
      </c>
      <c r="P37" s="144">
        <f>'[1]17.PS Ach'!$AB35*10000</f>
        <v>0</v>
      </c>
      <c r="Q37" s="143">
        <v>260422.71220356942</v>
      </c>
      <c r="R37" s="144">
        <f>'[1]17.PS Ach'!$AE35*10000</f>
        <v>8200</v>
      </c>
      <c r="S37" s="143">
        <f t="shared" si="0"/>
        <v>2500000</v>
      </c>
      <c r="T37" s="144">
        <f t="shared" si="0"/>
        <v>1481200</v>
      </c>
      <c r="U37" s="143">
        <v>499999.99999999994</v>
      </c>
      <c r="V37" s="144">
        <f>'[1]18.Tot Ach'!$G35*10000</f>
        <v>457900.00000000006</v>
      </c>
      <c r="W37" s="143">
        <f t="shared" si="1"/>
        <v>3000000</v>
      </c>
      <c r="X37" s="144">
        <f t="shared" si="1"/>
        <v>1939100</v>
      </c>
      <c r="Y37" s="10"/>
      <c r="Z37" s="11"/>
    </row>
    <row r="38" spans="1:26" s="3" customFormat="1" x14ac:dyDescent="0.3">
      <c r="A38" s="4">
        <v>31</v>
      </c>
      <c r="B38" s="61" t="s">
        <v>30</v>
      </c>
      <c r="C38" s="143">
        <v>6500000</v>
      </c>
      <c r="D38" s="144">
        <f>'[1]17.PS Ach'!$J36*10000</f>
        <v>6044400.0000000009</v>
      </c>
      <c r="E38" s="143">
        <v>100000</v>
      </c>
      <c r="F38" s="144">
        <f>'[1]17.PS Ach'!$M36*10000</f>
        <v>24000</v>
      </c>
      <c r="G38" s="143">
        <v>0</v>
      </c>
      <c r="H38" s="144">
        <f>'[1]17.PS Ach'!$P36*10000</f>
        <v>0</v>
      </c>
      <c r="I38" s="143">
        <v>98720.507732836573</v>
      </c>
      <c r="J38" s="144">
        <f>'[1]17.PS Ach'!$S36*10000</f>
        <v>700.00000000000011</v>
      </c>
      <c r="K38" s="143">
        <v>604196.07744563848</v>
      </c>
      <c r="L38" s="144">
        <f>'[1]17.PS Ach'!$V36*10000</f>
        <v>17800</v>
      </c>
      <c r="M38" s="143">
        <v>57831.899432018421</v>
      </c>
      <c r="N38" s="144">
        <f>'[1]17.PS Ach'!$Y36*10000</f>
        <v>0</v>
      </c>
      <c r="O38" s="143">
        <v>10368.128020006006</v>
      </c>
      <c r="P38" s="144">
        <f>'[1]17.PS Ach'!$AB36*10000</f>
        <v>0</v>
      </c>
      <c r="Q38" s="143">
        <v>128883.38736950075</v>
      </c>
      <c r="R38" s="144">
        <f>'[1]17.PS Ach'!$AE36*10000</f>
        <v>5000</v>
      </c>
      <c r="S38" s="143">
        <f t="shared" si="0"/>
        <v>7500000</v>
      </c>
      <c r="T38" s="144">
        <f t="shared" si="0"/>
        <v>6091900.0000000009</v>
      </c>
      <c r="U38" s="143">
        <v>2000000</v>
      </c>
      <c r="V38" s="144">
        <f>'[1]18.Tot Ach'!$G36*10000</f>
        <v>1124500</v>
      </c>
      <c r="W38" s="143">
        <f t="shared" si="1"/>
        <v>9500000</v>
      </c>
      <c r="X38" s="144">
        <f t="shared" si="1"/>
        <v>7216400.0000000009</v>
      </c>
      <c r="Y38" s="10"/>
      <c r="Z38" s="11"/>
    </row>
    <row r="39" spans="1:26" s="3" customFormat="1" x14ac:dyDescent="0.3">
      <c r="A39" s="5">
        <v>32</v>
      </c>
      <c r="B39" s="61" t="s">
        <v>84</v>
      </c>
      <c r="C39" s="143">
        <v>9000000</v>
      </c>
      <c r="D39" s="144">
        <f>'[1]17.PS Ach'!$J37*10000</f>
        <v>7751100</v>
      </c>
      <c r="E39" s="143">
        <v>6099999.9999999981</v>
      </c>
      <c r="F39" s="144">
        <f>'[1]17.PS Ach'!$M37*10000</f>
        <v>5025600</v>
      </c>
      <c r="G39" s="143">
        <v>0</v>
      </c>
      <c r="H39" s="144">
        <f>'[1]17.PS Ach'!$P37*10000</f>
        <v>0</v>
      </c>
      <c r="I39" s="143">
        <v>47333.781706647213</v>
      </c>
      <c r="J39" s="144">
        <f>'[1]17.PS Ach'!$S37*10000</f>
        <v>2100</v>
      </c>
      <c r="K39" s="143">
        <v>235608.9347925164</v>
      </c>
      <c r="L39" s="144">
        <f>'[1]17.PS Ach'!$V37*10000</f>
        <v>207800</v>
      </c>
      <c r="M39" s="143">
        <v>7174.0815119220779</v>
      </c>
      <c r="N39" s="144">
        <f>'[1]17.PS Ach'!$Y37*10000</f>
        <v>0</v>
      </c>
      <c r="O39" s="143">
        <v>3376.3093916899743</v>
      </c>
      <c r="P39" s="144">
        <f>'[1]17.PS Ach'!$AB37*10000</f>
        <v>0</v>
      </c>
      <c r="Q39" s="143">
        <v>106506.89259722433</v>
      </c>
      <c r="R39" s="144">
        <f>'[1]17.PS Ach'!$AE37*10000</f>
        <v>0</v>
      </c>
      <c r="S39" s="143">
        <f t="shared" si="0"/>
        <v>15499999.999999998</v>
      </c>
      <c r="T39" s="144">
        <f t="shared" si="0"/>
        <v>12986600</v>
      </c>
      <c r="U39" s="143">
        <v>2499999.9999999995</v>
      </c>
      <c r="V39" s="144">
        <f>'[1]18.Tot Ach'!$G37*10000</f>
        <v>2899600</v>
      </c>
      <c r="W39" s="143">
        <f t="shared" si="1"/>
        <v>17999999.999999996</v>
      </c>
      <c r="X39" s="144">
        <f t="shared" si="1"/>
        <v>15886200</v>
      </c>
      <c r="Y39" s="10"/>
      <c r="Z39" s="11"/>
    </row>
    <row r="40" spans="1:26" s="3" customFormat="1" x14ac:dyDescent="0.3">
      <c r="A40" s="4">
        <v>33</v>
      </c>
      <c r="B40" s="61" t="s">
        <v>31</v>
      </c>
      <c r="C40" s="143">
        <v>3000000.0000000005</v>
      </c>
      <c r="D40" s="144">
        <f>'[1]17.PS Ach'!$J38*10000</f>
        <v>1648100.0000000002</v>
      </c>
      <c r="E40" s="143">
        <v>9000000.0000000019</v>
      </c>
      <c r="F40" s="144">
        <f>'[1]17.PS Ach'!$M38*10000</f>
        <v>4866200</v>
      </c>
      <c r="G40" s="143">
        <v>0</v>
      </c>
      <c r="H40" s="144">
        <f>'[1]17.PS Ach'!$P38*10000</f>
        <v>78300</v>
      </c>
      <c r="I40" s="143">
        <v>57775.808794735582</v>
      </c>
      <c r="J40" s="144">
        <f>'[1]17.PS Ach'!$S38*10000</f>
        <v>2200</v>
      </c>
      <c r="K40" s="143">
        <v>263035.18958256493</v>
      </c>
      <c r="L40" s="144">
        <f>'[1]17.PS Ach'!$V38*10000</f>
        <v>56300</v>
      </c>
      <c r="M40" s="143">
        <v>16797.498065416261</v>
      </c>
      <c r="N40" s="144">
        <f>'[1]17.PS Ach'!$Y38*10000</f>
        <v>0</v>
      </c>
      <c r="O40" s="143">
        <v>57164.766898699047</v>
      </c>
      <c r="P40" s="144">
        <f>'[1]17.PS Ach'!$AB38*10000</f>
        <v>0</v>
      </c>
      <c r="Q40" s="143">
        <v>109483.73665858434</v>
      </c>
      <c r="R40" s="144">
        <f>'[1]17.PS Ach'!$AE38*10000</f>
        <v>200</v>
      </c>
      <c r="S40" s="143">
        <f t="shared" si="0"/>
        <v>12504257.000000002</v>
      </c>
      <c r="T40" s="144">
        <f t="shared" si="0"/>
        <v>6651300</v>
      </c>
      <c r="U40" s="143">
        <v>14495743</v>
      </c>
      <c r="V40" s="144">
        <f>'[1]18.Tot Ach'!$G38*10000</f>
        <v>8682800</v>
      </c>
      <c r="W40" s="143">
        <f t="shared" si="1"/>
        <v>27000000</v>
      </c>
      <c r="X40" s="144">
        <f t="shared" si="1"/>
        <v>15334100</v>
      </c>
      <c r="Y40" s="10"/>
      <c r="Z40" s="11"/>
    </row>
    <row r="41" spans="1:26" s="3" customFormat="1" x14ac:dyDescent="0.25">
      <c r="A41" s="78" t="s">
        <v>32</v>
      </c>
      <c r="B41" s="137"/>
      <c r="C41" s="146">
        <f>SUM(C20:C40)</f>
        <v>212000000</v>
      </c>
      <c r="D41" s="147">
        <f>SUM(D20:D40)</f>
        <v>211568200</v>
      </c>
      <c r="E41" s="146">
        <f t="shared" ref="E41:X41" si="3">SUM(E20:E40)</f>
        <v>235000000</v>
      </c>
      <c r="F41" s="147">
        <f t="shared" si="3"/>
        <v>284078900</v>
      </c>
      <c r="G41" s="146">
        <f t="shared" si="3"/>
        <v>2125000</v>
      </c>
      <c r="H41" s="147">
        <f t="shared" si="3"/>
        <v>1219700</v>
      </c>
      <c r="I41" s="146">
        <f t="shared" si="3"/>
        <v>3806722.0330112302</v>
      </c>
      <c r="J41" s="147">
        <f t="shared" si="3"/>
        <v>522600</v>
      </c>
      <c r="K41" s="146">
        <f t="shared" si="3"/>
        <v>20059993.862977501</v>
      </c>
      <c r="L41" s="147">
        <f t="shared" si="3"/>
        <v>5002800</v>
      </c>
      <c r="M41" s="146">
        <f t="shared" si="3"/>
        <v>1043342.2345527969</v>
      </c>
      <c r="N41" s="147">
        <f t="shared" si="3"/>
        <v>82000</v>
      </c>
      <c r="O41" s="146">
        <f t="shared" si="3"/>
        <v>1169703.5447999511</v>
      </c>
      <c r="P41" s="147">
        <f t="shared" si="3"/>
        <v>4600</v>
      </c>
      <c r="Q41" s="146">
        <f t="shared" si="3"/>
        <v>8495143.1180327311</v>
      </c>
      <c r="R41" s="147">
        <f t="shared" si="3"/>
        <v>9314100</v>
      </c>
      <c r="S41" s="146">
        <f t="shared" si="3"/>
        <v>483699904.79337424</v>
      </c>
      <c r="T41" s="147">
        <f t="shared" si="3"/>
        <v>511792900</v>
      </c>
      <c r="U41" s="146">
        <f t="shared" si="3"/>
        <v>298799828.15414077</v>
      </c>
      <c r="V41" s="147">
        <f t="shared" si="3"/>
        <v>595687900</v>
      </c>
      <c r="W41" s="146">
        <f t="shared" si="3"/>
        <v>782499732.94751501</v>
      </c>
      <c r="X41" s="147">
        <f t="shared" si="3"/>
        <v>1107480800</v>
      </c>
      <c r="Y41" s="10"/>
      <c r="Z41" s="11"/>
    </row>
    <row r="42" spans="1:26" s="3" customFormat="1" x14ac:dyDescent="0.25">
      <c r="A42" s="78" t="s">
        <v>33</v>
      </c>
      <c r="B42" s="137"/>
      <c r="C42" s="146">
        <f>C41+C19</f>
        <v>1757499999.9999998</v>
      </c>
      <c r="D42" s="147">
        <f>D41+D19</f>
        <v>1595410000</v>
      </c>
      <c r="E42" s="146">
        <f t="shared" ref="E42:X42" si="4">E41+E19</f>
        <v>632500000</v>
      </c>
      <c r="F42" s="147">
        <f t="shared" si="4"/>
        <v>654830700</v>
      </c>
      <c r="G42" s="146">
        <f t="shared" si="4"/>
        <v>10999900</v>
      </c>
      <c r="H42" s="147">
        <f t="shared" si="4"/>
        <v>1369700</v>
      </c>
      <c r="I42" s="146">
        <f t="shared" si="4"/>
        <v>14520779.199963056</v>
      </c>
      <c r="J42" s="147">
        <f t="shared" si="4"/>
        <v>12851300</v>
      </c>
      <c r="K42" s="146">
        <f t="shared" si="4"/>
        <v>83758684.768385366</v>
      </c>
      <c r="L42" s="147">
        <f t="shared" si="4"/>
        <v>20079800</v>
      </c>
      <c r="M42" s="146">
        <f t="shared" si="4"/>
        <v>3797350.6980466451</v>
      </c>
      <c r="N42" s="147">
        <f t="shared" si="4"/>
        <v>132000</v>
      </c>
      <c r="O42" s="146">
        <f t="shared" si="4"/>
        <v>3324740.134375318</v>
      </c>
      <c r="P42" s="147">
        <f t="shared" si="4"/>
        <v>11500</v>
      </c>
      <c r="Q42" s="146">
        <f t="shared" si="4"/>
        <v>45198171.922173403</v>
      </c>
      <c r="R42" s="147">
        <f t="shared" si="4"/>
        <v>12384800</v>
      </c>
      <c r="S42" s="146">
        <f t="shared" si="4"/>
        <v>2551599626.7229438</v>
      </c>
      <c r="T42" s="147">
        <f t="shared" si="4"/>
        <v>2297069800</v>
      </c>
      <c r="U42" s="146">
        <f t="shared" si="4"/>
        <v>1110906000.3999999</v>
      </c>
      <c r="V42" s="147">
        <f t="shared" si="4"/>
        <v>1645100200</v>
      </c>
      <c r="W42" s="146">
        <f t="shared" si="4"/>
        <v>3662505627.1229439</v>
      </c>
      <c r="X42" s="147">
        <f t="shared" si="4"/>
        <v>3942170000</v>
      </c>
      <c r="Y42" s="10"/>
      <c r="Z42" s="11"/>
    </row>
    <row r="43" spans="1:26" s="3" customFormat="1" x14ac:dyDescent="0.3">
      <c r="A43" s="4">
        <v>34</v>
      </c>
      <c r="B43" s="61" t="s">
        <v>34</v>
      </c>
      <c r="C43" s="143">
        <v>180000000.00000003</v>
      </c>
      <c r="D43" s="144">
        <f>'[1]17.PS Ach'!$J41*10000</f>
        <v>127906900.00000003</v>
      </c>
      <c r="E43" s="143">
        <v>499999.99999999988</v>
      </c>
      <c r="F43" s="144">
        <f>'[1]17.PS Ach'!$M41*10000</f>
        <v>19619100</v>
      </c>
      <c r="G43" s="143">
        <v>0</v>
      </c>
      <c r="H43" s="144">
        <f>'[1]17.PS Ach'!$P41*10000</f>
        <v>0</v>
      </c>
      <c r="I43" s="143">
        <v>3535793.5597662828</v>
      </c>
      <c r="J43" s="144">
        <f>'[1]17.PS Ach'!$S41*10000</f>
        <v>319000</v>
      </c>
      <c r="K43" s="143">
        <v>21402582.086029503</v>
      </c>
      <c r="L43" s="144">
        <f>'[1]17.PS Ach'!$V41*10000</f>
        <v>708900</v>
      </c>
      <c r="M43" s="143">
        <v>750598.22402306215</v>
      </c>
      <c r="N43" s="144">
        <f>'[1]17.PS Ach'!$Y41*10000</f>
        <v>28100</v>
      </c>
      <c r="O43" s="143">
        <v>171865.44621774892</v>
      </c>
      <c r="P43" s="144">
        <f>'[1]17.PS Ach'!$AB41*10000</f>
        <v>0</v>
      </c>
      <c r="Q43" s="143">
        <v>23638628.103663828</v>
      </c>
      <c r="R43" s="144">
        <f>'[1]17.PS Ach'!$AE41*10000</f>
        <v>23763900</v>
      </c>
      <c r="S43" s="143">
        <f t="shared" si="0"/>
        <v>229999467.41970044</v>
      </c>
      <c r="T43" s="144">
        <f t="shared" si="0"/>
        <v>172345900.00000003</v>
      </c>
      <c r="U43" s="143">
        <v>50000000.000000015</v>
      </c>
      <c r="V43" s="144">
        <f>'[1]18.Tot Ach'!$G41*10000</f>
        <v>132919800.00000001</v>
      </c>
      <c r="W43" s="143">
        <f t="shared" si="1"/>
        <v>279999467.41970044</v>
      </c>
      <c r="X43" s="144">
        <f t="shared" si="1"/>
        <v>305265700.00000006</v>
      </c>
      <c r="Y43" s="10"/>
      <c r="Z43" s="11"/>
    </row>
    <row r="44" spans="1:26" s="3" customFormat="1" x14ac:dyDescent="0.25">
      <c r="A44" s="78" t="s">
        <v>35</v>
      </c>
      <c r="B44" s="137"/>
      <c r="C44" s="146">
        <f>C43</f>
        <v>180000000.00000003</v>
      </c>
      <c r="D44" s="147">
        <f>D43</f>
        <v>127906900.00000003</v>
      </c>
      <c r="E44" s="146">
        <f t="shared" ref="E44:X44" si="5">E43</f>
        <v>499999.99999999988</v>
      </c>
      <c r="F44" s="147">
        <f t="shared" si="5"/>
        <v>19619100</v>
      </c>
      <c r="G44" s="146">
        <f t="shared" si="5"/>
        <v>0</v>
      </c>
      <c r="H44" s="147">
        <f t="shared" si="5"/>
        <v>0</v>
      </c>
      <c r="I44" s="146">
        <f t="shared" si="5"/>
        <v>3535793.5597662828</v>
      </c>
      <c r="J44" s="147">
        <f t="shared" si="5"/>
        <v>319000</v>
      </c>
      <c r="K44" s="146">
        <f t="shared" si="5"/>
        <v>21402582.086029503</v>
      </c>
      <c r="L44" s="147">
        <f t="shared" si="5"/>
        <v>708900</v>
      </c>
      <c r="M44" s="146">
        <f t="shared" si="5"/>
        <v>750598.22402306215</v>
      </c>
      <c r="N44" s="147">
        <f t="shared" si="5"/>
        <v>28100</v>
      </c>
      <c r="O44" s="146">
        <f t="shared" si="5"/>
        <v>171865.44621774892</v>
      </c>
      <c r="P44" s="147">
        <f t="shared" si="5"/>
        <v>0</v>
      </c>
      <c r="Q44" s="146">
        <f t="shared" si="5"/>
        <v>23638628.103663828</v>
      </c>
      <c r="R44" s="147">
        <f t="shared" si="5"/>
        <v>23763900</v>
      </c>
      <c r="S44" s="146">
        <f t="shared" si="5"/>
        <v>229999467.41970044</v>
      </c>
      <c r="T44" s="147">
        <f t="shared" si="5"/>
        <v>172345900.00000003</v>
      </c>
      <c r="U44" s="146">
        <f t="shared" si="5"/>
        <v>50000000.000000015</v>
      </c>
      <c r="V44" s="147">
        <f t="shared" si="5"/>
        <v>132919800.00000001</v>
      </c>
      <c r="W44" s="146">
        <f t="shared" si="5"/>
        <v>279999467.41970044</v>
      </c>
      <c r="X44" s="147">
        <f t="shared" si="5"/>
        <v>305265700.00000006</v>
      </c>
      <c r="Y44" s="10"/>
      <c r="Z44" s="11"/>
    </row>
    <row r="45" spans="1:26" s="3" customFormat="1" x14ac:dyDescent="0.3">
      <c r="A45" s="4">
        <v>35</v>
      </c>
      <c r="B45" s="139" t="s">
        <v>43</v>
      </c>
      <c r="C45" s="143">
        <v>150000060.43966061</v>
      </c>
      <c r="D45" s="144">
        <f>'[1]17.PS Ach'!$J43*10000</f>
        <v>135500200</v>
      </c>
      <c r="E45" s="143">
        <v>15000000.000000002</v>
      </c>
      <c r="F45" s="144">
        <f>'[1]17.PS Ach'!$M43*10000</f>
        <v>9225900.0000000019</v>
      </c>
      <c r="G45" s="143">
        <v>0</v>
      </c>
      <c r="H45" s="144">
        <f>'[1]17.PS Ach'!$P43*10000</f>
        <v>0</v>
      </c>
      <c r="I45" s="143">
        <v>206071.7001478165</v>
      </c>
      <c r="J45" s="144">
        <f>'[1]17.PS Ach'!$S43*10000</f>
        <v>176400</v>
      </c>
      <c r="K45" s="143">
        <v>1250744.8576643835</v>
      </c>
      <c r="L45" s="144">
        <f>'[1]17.PS Ach'!$V43*10000</f>
        <v>895200</v>
      </c>
      <c r="M45" s="143">
        <v>57816.421993866039</v>
      </c>
      <c r="N45" s="144">
        <f>'[1]17.PS Ach'!$Y43*10000</f>
        <v>0</v>
      </c>
      <c r="O45" s="143">
        <v>4936.4696139986772</v>
      </c>
      <c r="P45" s="144">
        <f>'[1]17.PS Ach'!$AB43*10000</f>
        <v>0</v>
      </c>
      <c r="Q45" s="143">
        <v>1480430.5505799365</v>
      </c>
      <c r="R45" s="144">
        <f>'[1]17.PS Ach'!$AE43*10000</f>
        <v>15040300</v>
      </c>
      <c r="S45" s="143">
        <f t="shared" si="0"/>
        <v>168000060.43966061</v>
      </c>
      <c r="T45" s="144">
        <f t="shared" si="0"/>
        <v>160838000</v>
      </c>
      <c r="U45" s="143">
        <v>2000000.0000000002</v>
      </c>
      <c r="V45" s="144">
        <f>'[1]18.Tot Ach'!$G43*10000</f>
        <v>13498700.000000002</v>
      </c>
      <c r="W45" s="143">
        <f t="shared" si="1"/>
        <v>170000060.43966061</v>
      </c>
      <c r="X45" s="144">
        <f t="shared" si="1"/>
        <v>174336700</v>
      </c>
      <c r="Y45" s="10"/>
      <c r="Z45" s="11"/>
    </row>
    <row r="46" spans="1:26" s="3" customFormat="1" x14ac:dyDescent="0.3">
      <c r="A46" s="4">
        <v>36</v>
      </c>
      <c r="B46" s="61" t="s">
        <v>44</v>
      </c>
      <c r="C46" s="143">
        <v>33000047.91471342</v>
      </c>
      <c r="D46" s="144">
        <f>'[1]17.PS Ach'!$J44*10000</f>
        <v>39615000</v>
      </c>
      <c r="E46" s="143">
        <v>3999999.9999999995</v>
      </c>
      <c r="F46" s="144">
        <f>'[1]17.PS Ach'!$M44*10000</f>
        <v>7889400.0000000009</v>
      </c>
      <c r="G46" s="143">
        <v>0</v>
      </c>
      <c r="H46" s="144">
        <f>'[1]17.PS Ach'!$P44*10000</f>
        <v>0</v>
      </c>
      <c r="I46" s="143">
        <v>778826.20652504021</v>
      </c>
      <c r="J46" s="144">
        <f>'[1]17.PS Ach'!$S44*10000</f>
        <v>8100.0000000000009</v>
      </c>
      <c r="K46" s="143">
        <v>3601809.3344671004</v>
      </c>
      <c r="L46" s="144">
        <f>'[1]17.PS Ach'!$V44*10000</f>
        <v>404500</v>
      </c>
      <c r="M46" s="143">
        <v>150367.51002854444</v>
      </c>
      <c r="N46" s="144">
        <f>'[1]17.PS Ach'!$Y44*10000</f>
        <v>0</v>
      </c>
      <c r="O46" s="143">
        <v>345393.32848450064</v>
      </c>
      <c r="P46" s="144">
        <f>'[1]17.PS Ach'!$AB44*10000</f>
        <v>0</v>
      </c>
      <c r="Q46" s="143">
        <v>1123603.6204948144</v>
      </c>
      <c r="R46" s="144">
        <f>'[1]17.PS Ach'!$AE44*10000</f>
        <v>0</v>
      </c>
      <c r="S46" s="143">
        <f t="shared" si="0"/>
        <v>43000047.91471342</v>
      </c>
      <c r="T46" s="144">
        <f t="shared" si="0"/>
        <v>47917000</v>
      </c>
      <c r="U46" s="143">
        <v>17000000</v>
      </c>
      <c r="V46" s="144">
        <f>'[1]18.Tot Ach'!$G44*10000</f>
        <v>76115800</v>
      </c>
      <c r="W46" s="143">
        <f t="shared" si="1"/>
        <v>60000047.91471342</v>
      </c>
      <c r="X46" s="144">
        <f t="shared" si="1"/>
        <v>124032800</v>
      </c>
      <c r="Y46" s="10"/>
      <c r="Z46" s="11"/>
    </row>
    <row r="47" spans="1:26" s="3" customFormat="1" x14ac:dyDescent="0.3">
      <c r="A47" s="4">
        <v>37</v>
      </c>
      <c r="B47" s="61" t="s">
        <v>45</v>
      </c>
      <c r="C47" s="143">
        <v>73997583.641619071</v>
      </c>
      <c r="D47" s="144">
        <f>'[1]17.PS Ach'!$J45*10000</f>
        <v>75910000</v>
      </c>
      <c r="E47" s="143">
        <v>3500000</v>
      </c>
      <c r="F47" s="144">
        <f>'[1]17.PS Ach'!$M45*10000</f>
        <v>3620700</v>
      </c>
      <c r="G47" s="143">
        <v>0</v>
      </c>
      <c r="H47" s="144">
        <f>'[1]17.PS Ach'!$P45*10000</f>
        <v>0</v>
      </c>
      <c r="I47" s="143">
        <v>71472.138092415829</v>
      </c>
      <c r="J47" s="144">
        <f>'[1]17.PS Ach'!$S45*10000</f>
        <v>142800</v>
      </c>
      <c r="K47" s="143">
        <v>343262.09283841122</v>
      </c>
      <c r="L47" s="144">
        <f>'[1]17.PS Ach'!$V45*10000</f>
        <v>418600</v>
      </c>
      <c r="M47" s="143">
        <v>12482.175279199522</v>
      </c>
      <c r="N47" s="144">
        <f>'[1]17.PS Ach'!$Y45*10000</f>
        <v>0</v>
      </c>
      <c r="O47" s="143">
        <v>1421.0542576015755</v>
      </c>
      <c r="P47" s="144">
        <f>'[1]17.PS Ach'!$AB45*10000</f>
        <v>0</v>
      </c>
      <c r="Q47" s="143">
        <v>71362.539532371826</v>
      </c>
      <c r="R47" s="144">
        <f>'[1]17.PS Ach'!$AE45*10000</f>
        <v>0</v>
      </c>
      <c r="S47" s="143">
        <f t="shared" si="0"/>
        <v>77997583.641619071</v>
      </c>
      <c r="T47" s="144">
        <f t="shared" si="0"/>
        <v>80092100</v>
      </c>
      <c r="U47" s="143">
        <v>2000000</v>
      </c>
      <c r="V47" s="144">
        <f>'[1]18.Tot Ach'!$G45*10000</f>
        <v>6042200</v>
      </c>
      <c r="W47" s="143">
        <f t="shared" si="1"/>
        <v>79997583.641619071</v>
      </c>
      <c r="X47" s="144">
        <f t="shared" si="1"/>
        <v>86134300</v>
      </c>
      <c r="Y47" s="10"/>
      <c r="Z47" s="11"/>
    </row>
    <row r="48" spans="1:26" s="3" customFormat="1" x14ac:dyDescent="0.3">
      <c r="A48" s="4">
        <v>38</v>
      </c>
      <c r="B48" s="61" t="s">
        <v>46</v>
      </c>
      <c r="C48" s="143">
        <v>110000131.3387648</v>
      </c>
      <c r="D48" s="144">
        <f>'[1]17.PS Ach'!$J46*10000</f>
        <v>102104100</v>
      </c>
      <c r="E48" s="143">
        <v>13000000</v>
      </c>
      <c r="F48" s="144">
        <f>'[1]17.PS Ach'!$M46*10000</f>
        <v>8977400</v>
      </c>
      <c r="G48" s="143">
        <v>0</v>
      </c>
      <c r="H48" s="144">
        <f>'[1]17.PS Ach'!$P46*10000</f>
        <v>0</v>
      </c>
      <c r="I48" s="143">
        <v>280064.90203066368</v>
      </c>
      <c r="J48" s="144">
        <f>'[1]17.PS Ach'!$S46*10000</f>
        <v>28300</v>
      </c>
      <c r="K48" s="143">
        <v>1361829.4571846584</v>
      </c>
      <c r="L48" s="144">
        <f>'[1]17.PS Ach'!$V46*10000</f>
        <v>432000</v>
      </c>
      <c r="M48" s="143">
        <v>66298.116170431356</v>
      </c>
      <c r="N48" s="144">
        <f>'[1]17.PS Ach'!$Y46*10000</f>
        <v>0</v>
      </c>
      <c r="O48" s="143">
        <v>5748.5620730651699</v>
      </c>
      <c r="P48" s="144">
        <f>'[1]17.PS Ach'!$AB46*10000</f>
        <v>0</v>
      </c>
      <c r="Q48" s="143">
        <v>1286058.9625411814</v>
      </c>
      <c r="R48" s="144">
        <f>'[1]17.PS Ach'!$AE46*10000</f>
        <v>285300</v>
      </c>
      <c r="S48" s="143">
        <f t="shared" si="0"/>
        <v>126000131.3387648</v>
      </c>
      <c r="T48" s="144">
        <f t="shared" si="0"/>
        <v>111827100</v>
      </c>
      <c r="U48" s="143">
        <v>13999999.999999998</v>
      </c>
      <c r="V48" s="144">
        <f>'[1]18.Tot Ach'!$G46*10000</f>
        <v>8036600.0000000009</v>
      </c>
      <c r="W48" s="143">
        <f t="shared" si="1"/>
        <v>140000131.33876479</v>
      </c>
      <c r="X48" s="144">
        <f t="shared" si="1"/>
        <v>119863700</v>
      </c>
      <c r="Y48" s="10"/>
      <c r="Z48" s="11"/>
    </row>
    <row r="49" spans="1:26" s="3" customFormat="1" x14ac:dyDescent="0.25">
      <c r="A49" s="78" t="s">
        <v>36</v>
      </c>
      <c r="B49" s="137"/>
      <c r="C49" s="146">
        <f>SUM(C45:C48)</f>
        <v>366997823.33475786</v>
      </c>
      <c r="D49" s="147">
        <f>SUM(D45:D48)</f>
        <v>353129300</v>
      </c>
      <c r="E49" s="146">
        <f t="shared" ref="E49:X49" si="6">SUM(E45:E48)</f>
        <v>35500000</v>
      </c>
      <c r="F49" s="147">
        <f t="shared" si="6"/>
        <v>29713400.000000004</v>
      </c>
      <c r="G49" s="146">
        <f t="shared" si="6"/>
        <v>0</v>
      </c>
      <c r="H49" s="147">
        <f t="shared" si="6"/>
        <v>0</v>
      </c>
      <c r="I49" s="146">
        <f t="shared" si="6"/>
        <v>1336434.9467959362</v>
      </c>
      <c r="J49" s="147">
        <f t="shared" si="6"/>
        <v>355600</v>
      </c>
      <c r="K49" s="146">
        <f t="shared" si="6"/>
        <v>6557645.7421545535</v>
      </c>
      <c r="L49" s="147">
        <f t="shared" si="6"/>
        <v>2150300</v>
      </c>
      <c r="M49" s="146">
        <f t="shared" si="6"/>
        <v>286964.22347204137</v>
      </c>
      <c r="N49" s="147">
        <f t="shared" si="6"/>
        <v>0</v>
      </c>
      <c r="O49" s="146">
        <f t="shared" si="6"/>
        <v>357499.414429166</v>
      </c>
      <c r="P49" s="147">
        <f t="shared" si="6"/>
        <v>0</v>
      </c>
      <c r="Q49" s="146">
        <f t="shared" si="6"/>
        <v>3961455.6731483042</v>
      </c>
      <c r="R49" s="147">
        <f t="shared" si="6"/>
        <v>15325600</v>
      </c>
      <c r="S49" s="146">
        <f t="shared" si="6"/>
        <v>414997823.33475786</v>
      </c>
      <c r="T49" s="147">
        <f t="shared" si="6"/>
        <v>400674200</v>
      </c>
      <c r="U49" s="146">
        <f t="shared" si="6"/>
        <v>35000000</v>
      </c>
      <c r="V49" s="147">
        <f t="shared" si="6"/>
        <v>103693300</v>
      </c>
      <c r="W49" s="146">
        <f t="shared" si="6"/>
        <v>449997823.33475786</v>
      </c>
      <c r="X49" s="147">
        <f t="shared" si="6"/>
        <v>504367500</v>
      </c>
      <c r="Y49" s="10"/>
      <c r="Z49" s="11"/>
    </row>
    <row r="50" spans="1:26" s="3" customFormat="1" x14ac:dyDescent="0.3">
      <c r="A50" s="5">
        <v>39</v>
      </c>
      <c r="B50" s="61" t="s">
        <v>47</v>
      </c>
      <c r="C50" s="143">
        <v>200000.00000000003</v>
      </c>
      <c r="D50" s="144">
        <f>'[1]17.PS Ach'!$J48*10000</f>
        <v>24700.000000000004</v>
      </c>
      <c r="E50" s="143">
        <v>2300000</v>
      </c>
      <c r="F50" s="144">
        <f>'[1]17.PS Ach'!$M48*10000</f>
        <v>2364800</v>
      </c>
      <c r="G50" s="143">
        <v>0</v>
      </c>
      <c r="H50" s="144">
        <f>'[1]17.PS Ach'!$P48*10000</f>
        <v>0</v>
      </c>
      <c r="I50" s="143">
        <v>57653.566029484558</v>
      </c>
      <c r="J50" s="144">
        <f>'[1]17.PS Ach'!$S48*10000</f>
        <v>0</v>
      </c>
      <c r="K50" s="143">
        <v>262729.78582031617</v>
      </c>
      <c r="L50" s="144">
        <f>'[1]17.PS Ach'!$V48*10000</f>
        <v>90200</v>
      </c>
      <c r="M50" s="143">
        <v>15754.29152343705</v>
      </c>
      <c r="N50" s="144">
        <f>'[1]17.PS Ach'!$Y48*10000</f>
        <v>0</v>
      </c>
      <c r="O50" s="143">
        <v>53359.684397849953</v>
      </c>
      <c r="P50" s="144">
        <f>'[1]17.PS Ach'!$AB48*10000</f>
        <v>0</v>
      </c>
      <c r="Q50" s="143">
        <v>110502.67222891224</v>
      </c>
      <c r="R50" s="144">
        <f>'[1]17.PS Ach'!$AE48*10000</f>
        <v>0</v>
      </c>
      <c r="S50" s="143">
        <f t="shared" si="0"/>
        <v>3000000</v>
      </c>
      <c r="T50" s="144">
        <f t="shared" si="0"/>
        <v>2479700</v>
      </c>
      <c r="U50" s="143">
        <v>999999.99999999977</v>
      </c>
      <c r="V50" s="144">
        <f>'[1]18.Tot Ach'!$G48*10000</f>
        <v>1367900</v>
      </c>
      <c r="W50" s="143">
        <f t="shared" si="1"/>
        <v>4000000</v>
      </c>
      <c r="X50" s="144">
        <f t="shared" si="1"/>
        <v>3847600</v>
      </c>
      <c r="Y50" s="10"/>
      <c r="Z50" s="11"/>
    </row>
    <row r="51" spans="1:26" s="3" customFormat="1" x14ac:dyDescent="0.3">
      <c r="A51" s="5">
        <v>40</v>
      </c>
      <c r="B51" s="140" t="s">
        <v>48</v>
      </c>
      <c r="C51" s="143">
        <v>4800000.0000000009</v>
      </c>
      <c r="D51" s="144">
        <f>'[1]17.PS Ach'!$J49*10000</f>
        <v>4341500</v>
      </c>
      <c r="E51" s="143">
        <v>2500000</v>
      </c>
      <c r="F51" s="144">
        <f>'[1]17.PS Ach'!$M49*10000</f>
        <v>2850000</v>
      </c>
      <c r="G51" s="143">
        <v>0</v>
      </c>
      <c r="H51" s="144">
        <f>'[1]17.PS Ach'!$P49*10000</f>
        <v>0</v>
      </c>
      <c r="I51" s="143">
        <v>527587.93197939149</v>
      </c>
      <c r="J51" s="144">
        <f>'[1]17.PS Ach'!$S49*10000</f>
        <v>0</v>
      </c>
      <c r="K51" s="143">
        <v>2907754.7366871843</v>
      </c>
      <c r="L51" s="144">
        <f>'[1]17.PS Ach'!$V49*10000</f>
        <v>1347500</v>
      </c>
      <c r="M51" s="143">
        <v>149507.75416227744</v>
      </c>
      <c r="N51" s="144">
        <f>'[1]17.PS Ach'!$Y49*10000</f>
        <v>0</v>
      </c>
      <c r="O51" s="143">
        <v>92160.103538757365</v>
      </c>
      <c r="P51" s="144">
        <f>'[1]17.PS Ach'!$AB49*10000</f>
        <v>0</v>
      </c>
      <c r="Q51" s="143">
        <v>2022989.4736323908</v>
      </c>
      <c r="R51" s="144">
        <f>'[1]17.PS Ach'!$AE49*10000</f>
        <v>3360100</v>
      </c>
      <c r="S51" s="143">
        <f t="shared" si="0"/>
        <v>13000000.000000004</v>
      </c>
      <c r="T51" s="144">
        <f t="shared" si="0"/>
        <v>11899100</v>
      </c>
      <c r="U51" s="143">
        <v>2999999.9999999995</v>
      </c>
      <c r="V51" s="144">
        <f>'[1]18.Tot Ach'!$G49*10000</f>
        <v>2480300</v>
      </c>
      <c r="W51" s="143">
        <f t="shared" si="1"/>
        <v>16000000.000000004</v>
      </c>
      <c r="X51" s="144">
        <f t="shared" si="1"/>
        <v>14379400</v>
      </c>
      <c r="Y51" s="10"/>
      <c r="Z51" s="11"/>
    </row>
    <row r="52" spans="1:26" s="3" customFormat="1" x14ac:dyDescent="0.3">
      <c r="A52" s="5">
        <v>41</v>
      </c>
      <c r="B52" s="140" t="s">
        <v>37</v>
      </c>
      <c r="C52" s="143">
        <v>500000</v>
      </c>
      <c r="D52" s="144">
        <f>'[1]17.PS Ach'!$J50*10000</f>
        <v>544800</v>
      </c>
      <c r="E52" s="143">
        <v>200000</v>
      </c>
      <c r="F52" s="144">
        <f>'[1]17.PS Ach'!$M50*10000</f>
        <v>34900</v>
      </c>
      <c r="G52" s="143">
        <v>0</v>
      </c>
      <c r="H52" s="144">
        <f>'[1]17.PS Ach'!$P50*10000</f>
        <v>0</v>
      </c>
      <c r="I52" s="143">
        <v>21641.453027636959</v>
      </c>
      <c r="J52" s="144">
        <f>'[1]17.PS Ach'!$S50*10000</f>
        <v>0</v>
      </c>
      <c r="K52" s="143">
        <v>110574.65254515951</v>
      </c>
      <c r="L52" s="144">
        <f>'[1]17.PS Ach'!$V50*10000</f>
        <v>0</v>
      </c>
      <c r="M52" s="143">
        <v>769.34076608493172</v>
      </c>
      <c r="N52" s="144">
        <f>'[1]17.PS Ach'!$Y50*10000</f>
        <v>0</v>
      </c>
      <c r="O52" s="143">
        <v>1251.5258144936572</v>
      </c>
      <c r="P52" s="144">
        <f>'[1]17.PS Ach'!$AB50*10000</f>
        <v>0</v>
      </c>
      <c r="Q52" s="143">
        <v>65763.027846624944</v>
      </c>
      <c r="R52" s="144">
        <f>'[1]17.PS Ach'!$AE50*10000</f>
        <v>5699.9999999999991</v>
      </c>
      <c r="S52" s="143">
        <f t="shared" si="0"/>
        <v>900000</v>
      </c>
      <c r="T52" s="144">
        <f t="shared" si="0"/>
        <v>585400</v>
      </c>
      <c r="U52" s="143">
        <v>100000</v>
      </c>
      <c r="V52" s="144">
        <f>'[1]18.Tot Ach'!$G50*10000</f>
        <v>7400</v>
      </c>
      <c r="W52" s="143">
        <f t="shared" si="1"/>
        <v>1000000</v>
      </c>
      <c r="X52" s="144">
        <f t="shared" si="1"/>
        <v>592800</v>
      </c>
      <c r="Y52" s="10"/>
      <c r="Z52" s="11"/>
    </row>
    <row r="53" spans="1:26" s="3" customFormat="1" x14ac:dyDescent="0.25">
      <c r="A53" s="78" t="s">
        <v>38</v>
      </c>
      <c r="B53" s="137"/>
      <c r="C53" s="146">
        <f>SUM(C50:C52)</f>
        <v>5500000.0000000009</v>
      </c>
      <c r="D53" s="147">
        <f>SUM(D50:D52)</f>
        <v>4911000</v>
      </c>
      <c r="E53" s="146">
        <f t="shared" ref="E53:X53" si="7">SUM(E50:E52)</f>
        <v>5000000</v>
      </c>
      <c r="F53" s="147">
        <f t="shared" si="7"/>
        <v>5249700</v>
      </c>
      <c r="G53" s="146">
        <f t="shared" si="7"/>
        <v>0</v>
      </c>
      <c r="H53" s="147">
        <f t="shared" si="7"/>
        <v>0</v>
      </c>
      <c r="I53" s="146">
        <f t="shared" si="7"/>
        <v>606882.95103651308</v>
      </c>
      <c r="J53" s="147">
        <f t="shared" si="7"/>
        <v>0</v>
      </c>
      <c r="K53" s="146">
        <f t="shared" si="7"/>
        <v>3281059.1750526601</v>
      </c>
      <c r="L53" s="147">
        <f t="shared" si="7"/>
        <v>1437700</v>
      </c>
      <c r="M53" s="146">
        <f t="shared" si="7"/>
        <v>166031.38645179942</v>
      </c>
      <c r="N53" s="147">
        <f t="shared" si="7"/>
        <v>0</v>
      </c>
      <c r="O53" s="146">
        <f t="shared" si="7"/>
        <v>146771.31375110097</v>
      </c>
      <c r="P53" s="147">
        <f t="shared" si="7"/>
        <v>0</v>
      </c>
      <c r="Q53" s="146">
        <f t="shared" si="7"/>
        <v>2199255.173707928</v>
      </c>
      <c r="R53" s="147">
        <f t="shared" si="7"/>
        <v>3365800</v>
      </c>
      <c r="S53" s="146">
        <f t="shared" si="7"/>
        <v>16900000.000000004</v>
      </c>
      <c r="T53" s="147">
        <f t="shared" si="7"/>
        <v>14964200</v>
      </c>
      <c r="U53" s="146">
        <f t="shared" si="7"/>
        <v>4099999.9999999991</v>
      </c>
      <c r="V53" s="147">
        <f t="shared" si="7"/>
        <v>3855600</v>
      </c>
      <c r="W53" s="146">
        <f t="shared" si="7"/>
        <v>21000000.000000004</v>
      </c>
      <c r="X53" s="147">
        <f t="shared" si="7"/>
        <v>18819800</v>
      </c>
      <c r="Y53" s="10"/>
      <c r="Z53" s="11"/>
    </row>
    <row r="54" spans="1:26" s="3" customFormat="1" x14ac:dyDescent="0.3">
      <c r="A54" s="4">
        <v>42</v>
      </c>
      <c r="B54" s="61" t="s">
        <v>39</v>
      </c>
      <c r="C54" s="143">
        <v>0</v>
      </c>
      <c r="D54" s="144">
        <f>'[1]17.PS Ach'!$J52*10000</f>
        <v>0</v>
      </c>
      <c r="E54" s="143">
        <v>16504000.000000006</v>
      </c>
      <c r="F54" s="144">
        <f>'[1]17.PS Ach'!$M56*10000</f>
        <v>1718108.9749999999</v>
      </c>
      <c r="G54" s="143">
        <v>0</v>
      </c>
      <c r="H54" s="144">
        <f>'[1]17.PS Ach'!$P52*10000</f>
        <v>0</v>
      </c>
      <c r="I54" s="143">
        <v>0</v>
      </c>
      <c r="J54" s="144">
        <f>'[1]17.PS Ach'!$S52*10000</f>
        <v>0</v>
      </c>
      <c r="K54" s="143">
        <v>0</v>
      </c>
      <c r="L54" s="144">
        <f>'[1]17.PS Ach'!$V52*10000</f>
        <v>0</v>
      </c>
      <c r="M54" s="143">
        <v>0</v>
      </c>
      <c r="N54" s="144">
        <f>'[1]17.PS Ach'!$Y52*10000</f>
        <v>0</v>
      </c>
      <c r="O54" s="143">
        <v>0</v>
      </c>
      <c r="P54" s="144">
        <f>'[1]17.PS Ach'!$AB52*10000</f>
        <v>0</v>
      </c>
      <c r="Q54" s="143">
        <v>0</v>
      </c>
      <c r="R54" s="144">
        <f>'[1]17.PS Ach'!$AE52*10000</f>
        <v>0</v>
      </c>
      <c r="S54" s="143">
        <f t="shared" si="0"/>
        <v>16504000.000000006</v>
      </c>
      <c r="T54" s="144">
        <f t="shared" si="0"/>
        <v>1718108.9749999999</v>
      </c>
      <c r="U54" s="143">
        <v>0</v>
      </c>
      <c r="V54" s="144">
        <f>'[1]18.Tot Ach'!$G52*10000</f>
        <v>0</v>
      </c>
      <c r="W54" s="143">
        <f t="shared" si="1"/>
        <v>16504000.000000006</v>
      </c>
      <c r="X54" s="144">
        <f t="shared" si="1"/>
        <v>1718108.9749999999</v>
      </c>
      <c r="Y54" s="10"/>
      <c r="Z54" s="11"/>
    </row>
    <row r="55" spans="1:26" s="3" customFormat="1" x14ac:dyDescent="0.25">
      <c r="A55" s="78" t="s">
        <v>40</v>
      </c>
      <c r="B55" s="137"/>
      <c r="C55" s="146">
        <f>C54</f>
        <v>0</v>
      </c>
      <c r="D55" s="147">
        <f>D54</f>
        <v>0</v>
      </c>
      <c r="E55" s="146">
        <f t="shared" ref="E55:X55" si="8">E54</f>
        <v>16504000.000000006</v>
      </c>
      <c r="F55" s="147">
        <f t="shared" si="8"/>
        <v>1718108.9749999999</v>
      </c>
      <c r="G55" s="146">
        <f t="shared" si="8"/>
        <v>0</v>
      </c>
      <c r="H55" s="147">
        <f t="shared" si="8"/>
        <v>0</v>
      </c>
      <c r="I55" s="146">
        <f t="shared" si="8"/>
        <v>0</v>
      </c>
      <c r="J55" s="147">
        <f t="shared" si="8"/>
        <v>0</v>
      </c>
      <c r="K55" s="146">
        <f t="shared" si="8"/>
        <v>0</v>
      </c>
      <c r="L55" s="147">
        <f t="shared" si="8"/>
        <v>0</v>
      </c>
      <c r="M55" s="146">
        <f t="shared" si="8"/>
        <v>0</v>
      </c>
      <c r="N55" s="147">
        <f t="shared" si="8"/>
        <v>0</v>
      </c>
      <c r="O55" s="146">
        <f t="shared" si="8"/>
        <v>0</v>
      </c>
      <c r="P55" s="147">
        <f t="shared" si="8"/>
        <v>0</v>
      </c>
      <c r="Q55" s="146">
        <f t="shared" si="8"/>
        <v>0</v>
      </c>
      <c r="R55" s="147">
        <f t="shared" si="8"/>
        <v>0</v>
      </c>
      <c r="S55" s="146">
        <f t="shared" si="8"/>
        <v>16504000.000000006</v>
      </c>
      <c r="T55" s="147">
        <f t="shared" si="8"/>
        <v>1718108.9749999999</v>
      </c>
      <c r="U55" s="146">
        <f t="shared" si="8"/>
        <v>0</v>
      </c>
      <c r="V55" s="147">
        <f t="shared" si="8"/>
        <v>0</v>
      </c>
      <c r="W55" s="146">
        <f t="shared" si="8"/>
        <v>16504000.000000006</v>
      </c>
      <c r="X55" s="147">
        <f t="shared" si="8"/>
        <v>1718108.9749999999</v>
      </c>
      <c r="Y55" s="11"/>
      <c r="Z55" s="11"/>
    </row>
    <row r="56" spans="1:26" s="3" customFormat="1" ht="17.25" thickBot="1" x14ac:dyDescent="0.35">
      <c r="A56" s="79" t="s">
        <v>49</v>
      </c>
      <c r="B56" s="119"/>
      <c r="C56" s="148">
        <f>C55+C53+C49+C44+C42</f>
        <v>2309997823.3347578</v>
      </c>
      <c r="D56" s="149">
        <f t="shared" ref="D56:X56" si="9">D55+D53+D49+D44+D42</f>
        <v>2081357200</v>
      </c>
      <c r="E56" s="148">
        <f t="shared" si="9"/>
        <v>690004000</v>
      </c>
      <c r="F56" s="149">
        <f t="shared" si="9"/>
        <v>711131008.97500002</v>
      </c>
      <c r="G56" s="148">
        <f t="shared" si="9"/>
        <v>10999900</v>
      </c>
      <c r="H56" s="149">
        <f t="shared" si="9"/>
        <v>1369700</v>
      </c>
      <c r="I56" s="148">
        <f t="shared" si="9"/>
        <v>19999890.657561786</v>
      </c>
      <c r="J56" s="149">
        <f t="shared" si="9"/>
        <v>13525900</v>
      </c>
      <c r="K56" s="148">
        <f t="shared" si="9"/>
        <v>114999971.77162209</v>
      </c>
      <c r="L56" s="149">
        <f t="shared" si="9"/>
        <v>24376700</v>
      </c>
      <c r="M56" s="148">
        <f t="shared" si="9"/>
        <v>5000944.5319935484</v>
      </c>
      <c r="N56" s="149">
        <f t="shared" si="9"/>
        <v>160100</v>
      </c>
      <c r="O56" s="148">
        <f t="shared" si="9"/>
        <v>4000876.3087733341</v>
      </c>
      <c r="P56" s="149">
        <f t="shared" si="9"/>
        <v>11500</v>
      </c>
      <c r="Q56" s="148">
        <f t="shared" si="9"/>
        <v>74997510.872693464</v>
      </c>
      <c r="R56" s="149">
        <f t="shared" si="9"/>
        <v>54840100</v>
      </c>
      <c r="S56" s="148">
        <f t="shared" si="9"/>
        <v>3230000917.4774022</v>
      </c>
      <c r="T56" s="149">
        <f t="shared" si="9"/>
        <v>2886772208.9749999</v>
      </c>
      <c r="U56" s="148">
        <f t="shared" si="9"/>
        <v>1200006000.3999999</v>
      </c>
      <c r="V56" s="149">
        <f t="shared" si="9"/>
        <v>1885568900</v>
      </c>
      <c r="W56" s="148">
        <f t="shared" si="9"/>
        <v>4430006917.8774023</v>
      </c>
      <c r="X56" s="149">
        <f t="shared" si="9"/>
        <v>4772341108.9750004</v>
      </c>
      <c r="Y56" s="11"/>
      <c r="Z56" s="11"/>
    </row>
  </sheetData>
  <mergeCells count="23">
    <mergeCell ref="W4:X5"/>
    <mergeCell ref="A3:X3"/>
    <mergeCell ref="A1:W2"/>
    <mergeCell ref="C4:D5"/>
    <mergeCell ref="E4:F5"/>
    <mergeCell ref="G4:H5"/>
    <mergeCell ref="I4:J5"/>
    <mergeCell ref="K4:L5"/>
    <mergeCell ref="M4:N5"/>
    <mergeCell ref="O4:P5"/>
    <mergeCell ref="Q4:R5"/>
    <mergeCell ref="B4:B6"/>
    <mergeCell ref="A4:A6"/>
    <mergeCell ref="S4:T5"/>
    <mergeCell ref="U4:V5"/>
    <mergeCell ref="A53:B53"/>
    <mergeCell ref="A55:B55"/>
    <mergeCell ref="A56:B56"/>
    <mergeCell ref="A19:B19"/>
    <mergeCell ref="A41:B41"/>
    <mergeCell ref="A42:B42"/>
    <mergeCell ref="A44:B44"/>
    <mergeCell ref="A49:B49"/>
  </mergeCells>
  <conditionalFormatting sqref="C7:D56 E41:X42 E44:X44 E49:X49 E53:X53 E55:X56">
    <cfRule type="expression" dxfId="33" priority="30">
      <formula>AND(#REF!&gt;0,C7&lt;1)</formula>
    </cfRule>
  </conditionalFormatting>
  <conditionalFormatting sqref="E7:X40 E43:X43 E45:X48 E50:X52 E54:X54">
    <cfRule type="expression" dxfId="8" priority="1">
      <formula>AND(#REF!&gt;0,E7&lt;1)</formula>
    </cfRule>
  </conditionalFormatting>
  <printOptions horizontalCentered="1"/>
  <pageMargins left="0.15748031496062992" right="0.15748031496062992" top="0.15748031496062992" bottom="0.19685039370078741" header="0.15748031496062992" footer="0.31496062992125984"/>
  <pageSetup paperSize="9" scale="90" orientation="landscape" horizontalDpi="0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D3290-2951-4550-AD7F-C789C414641E}">
  <dimension ref="A1:Z34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4.85546875" customWidth="1"/>
    <col min="2" max="2" width="34.28515625" customWidth="1"/>
    <col min="3" max="4" width="16" bestFit="1" customWidth="1"/>
    <col min="5" max="6" width="14.28515625" bestFit="1" customWidth="1"/>
    <col min="7" max="7" width="13.140625" bestFit="1" customWidth="1"/>
    <col min="8" max="8" width="12.42578125" bestFit="1" customWidth="1"/>
    <col min="9" max="10" width="13.140625" bestFit="1" customWidth="1"/>
    <col min="11" max="11" width="14.28515625" bestFit="1" customWidth="1"/>
    <col min="12" max="12" width="13.140625" bestFit="1" customWidth="1"/>
    <col min="13" max="13" width="11.28515625" bestFit="1" customWidth="1"/>
    <col min="14" max="14" width="12.42578125" bestFit="1" customWidth="1"/>
    <col min="15" max="15" width="11.28515625" bestFit="1" customWidth="1"/>
    <col min="16" max="16" width="12.42578125" bestFit="1" customWidth="1"/>
    <col min="17" max="18" width="13.140625" bestFit="1" customWidth="1"/>
    <col min="19" max="24" width="16" bestFit="1" customWidth="1"/>
    <col min="25" max="25" width="11.28515625" style="1" bestFit="1" customWidth="1"/>
    <col min="26" max="26" width="10.140625" style="1" bestFit="1" customWidth="1"/>
  </cols>
  <sheetData>
    <row r="1" spans="1:26" ht="19.5" customHeight="1" x14ac:dyDescent="0.25">
      <c r="A1" s="87" t="s">
        <v>155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6" ht="18.75" customHeight="1" thickBot="1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6" s="66" customFormat="1" ht="24" customHeight="1" thickBot="1" x14ac:dyDescent="0.4">
      <c r="A3" s="84" t="s">
        <v>156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65"/>
      <c r="Z3" s="65"/>
    </row>
    <row r="4" spans="1:26" s="3" customFormat="1" ht="13.5" customHeight="1" x14ac:dyDescent="0.25">
      <c r="A4" s="108" t="s">
        <v>0</v>
      </c>
      <c r="B4" s="105" t="s">
        <v>1</v>
      </c>
      <c r="C4" s="89" t="s">
        <v>152</v>
      </c>
      <c r="D4" s="90"/>
      <c r="E4" s="93" t="s">
        <v>153</v>
      </c>
      <c r="F4" s="94"/>
      <c r="G4" s="97" t="s">
        <v>154</v>
      </c>
      <c r="H4" s="98"/>
      <c r="I4" s="101" t="s">
        <v>146</v>
      </c>
      <c r="J4" s="102"/>
      <c r="K4" s="101" t="s">
        <v>147</v>
      </c>
      <c r="L4" s="102"/>
      <c r="M4" s="101" t="s">
        <v>148</v>
      </c>
      <c r="N4" s="102"/>
      <c r="O4" s="101" t="s">
        <v>149</v>
      </c>
      <c r="P4" s="102"/>
      <c r="Q4" s="101" t="s">
        <v>39</v>
      </c>
      <c r="R4" s="102"/>
      <c r="S4" s="111" t="s">
        <v>151</v>
      </c>
      <c r="T4" s="112"/>
      <c r="U4" s="115" t="s">
        <v>143</v>
      </c>
      <c r="V4" s="116"/>
      <c r="W4" s="80" t="s">
        <v>150</v>
      </c>
      <c r="X4" s="81"/>
      <c r="Y4" s="11"/>
      <c r="Z4" s="11"/>
    </row>
    <row r="5" spans="1:26" s="3" customFormat="1" ht="13.5" customHeight="1" thickBot="1" x14ac:dyDescent="0.3">
      <c r="A5" s="109"/>
      <c r="B5" s="106"/>
      <c r="C5" s="91"/>
      <c r="D5" s="92"/>
      <c r="E5" s="95"/>
      <c r="F5" s="96"/>
      <c r="G5" s="99"/>
      <c r="H5" s="100"/>
      <c r="I5" s="103"/>
      <c r="J5" s="104"/>
      <c r="K5" s="103"/>
      <c r="L5" s="104"/>
      <c r="M5" s="103"/>
      <c r="N5" s="104"/>
      <c r="O5" s="103"/>
      <c r="P5" s="104"/>
      <c r="Q5" s="103"/>
      <c r="R5" s="104"/>
      <c r="S5" s="113"/>
      <c r="T5" s="114"/>
      <c r="U5" s="117"/>
      <c r="V5" s="118"/>
      <c r="W5" s="82"/>
      <c r="X5" s="83"/>
      <c r="Y5" s="11"/>
      <c r="Z5" s="11"/>
    </row>
    <row r="6" spans="1:26" s="3" customFormat="1" ht="15.75" thickBot="1" x14ac:dyDescent="0.3">
      <c r="A6" s="110"/>
      <c r="B6" s="107"/>
      <c r="C6" s="68" t="s">
        <v>144</v>
      </c>
      <c r="D6" s="69" t="s">
        <v>145</v>
      </c>
      <c r="E6" s="70" t="s">
        <v>144</v>
      </c>
      <c r="F6" s="70" t="s">
        <v>145</v>
      </c>
      <c r="G6" s="71" t="s">
        <v>144</v>
      </c>
      <c r="H6" s="71" t="s">
        <v>145</v>
      </c>
      <c r="I6" s="72" t="s">
        <v>144</v>
      </c>
      <c r="J6" s="72" t="s">
        <v>145</v>
      </c>
      <c r="K6" s="72" t="s">
        <v>144</v>
      </c>
      <c r="L6" s="72" t="s">
        <v>145</v>
      </c>
      <c r="M6" s="72" t="s">
        <v>144</v>
      </c>
      <c r="N6" s="72" t="s">
        <v>145</v>
      </c>
      <c r="O6" s="72" t="s">
        <v>144</v>
      </c>
      <c r="P6" s="72" t="s">
        <v>145</v>
      </c>
      <c r="Q6" s="72" t="s">
        <v>144</v>
      </c>
      <c r="R6" s="72" t="s">
        <v>145</v>
      </c>
      <c r="S6" s="73" t="s">
        <v>144</v>
      </c>
      <c r="T6" s="74" t="s">
        <v>145</v>
      </c>
      <c r="U6" s="75" t="s">
        <v>144</v>
      </c>
      <c r="V6" s="76" t="s">
        <v>145</v>
      </c>
      <c r="W6" s="77" t="s">
        <v>144</v>
      </c>
      <c r="X6" s="77" t="s">
        <v>145</v>
      </c>
      <c r="Y6" s="11"/>
      <c r="Z6" s="11"/>
    </row>
    <row r="7" spans="1:26" s="3" customFormat="1" x14ac:dyDescent="0.3">
      <c r="A7" s="4">
        <v>1</v>
      </c>
      <c r="B7" s="61" t="s">
        <v>51</v>
      </c>
      <c r="C7" s="6">
        <v>15281770.337462857</v>
      </c>
      <c r="D7" s="6">
        <f>'[1]19.DW Ach'!$J5*10000</f>
        <v>5675800</v>
      </c>
      <c r="E7" s="6">
        <v>6334195.1017776225</v>
      </c>
      <c r="F7" s="6">
        <f>'[1]19.DW Ach'!$M5*10000</f>
        <v>1216499.9999999998</v>
      </c>
      <c r="G7" s="6">
        <v>0</v>
      </c>
      <c r="H7" s="6">
        <f>'[1]19.DW Ach'!$P5*10000</f>
        <v>0</v>
      </c>
      <c r="I7" s="6">
        <v>22018.567814124035</v>
      </c>
      <c r="J7" s="6">
        <f>'[1]19.DW Ach'!$S5*10000</f>
        <v>22399.999999999996</v>
      </c>
      <c r="K7" s="6">
        <v>99965.22302603125</v>
      </c>
      <c r="L7" s="6">
        <f>'[1]19.DW Ach'!$V5*10000</f>
        <v>19800</v>
      </c>
      <c r="M7" s="6">
        <v>0</v>
      </c>
      <c r="N7" s="6">
        <f>'[1]19.DW Ach'!$Y5*10000</f>
        <v>3000</v>
      </c>
      <c r="O7" s="6">
        <v>0</v>
      </c>
      <c r="P7" s="6">
        <f>'[1]19.DW Ach'!$AB5*10000</f>
        <v>0</v>
      </c>
      <c r="Q7" s="6">
        <v>1127.5476364846963</v>
      </c>
      <c r="R7" s="6">
        <f>'[1]19.DW Ach'!$AE5*10000</f>
        <v>34000</v>
      </c>
      <c r="S7" s="6">
        <f t="shared" ref="S7:T22" si="0">Q7+O7+M7+K7+I7+G7+E7+C7</f>
        <v>21739076.777717121</v>
      </c>
      <c r="T7" s="6">
        <f t="shared" si="0"/>
        <v>6971500</v>
      </c>
      <c r="U7" s="6">
        <v>2882504.1954065091</v>
      </c>
      <c r="V7" s="6">
        <f>'[1]19.DW Ach'!$AN5*10000</f>
        <v>3505100</v>
      </c>
      <c r="W7" s="6">
        <f t="shared" ref="W7:X22" si="1">S7+U7</f>
        <v>24621580.973123629</v>
      </c>
      <c r="X7" s="7">
        <f t="shared" si="1"/>
        <v>10476600</v>
      </c>
      <c r="Y7" s="11"/>
      <c r="Z7" s="11"/>
    </row>
    <row r="8" spans="1:26" s="3" customFormat="1" x14ac:dyDescent="0.3">
      <c r="A8" s="4">
        <v>2</v>
      </c>
      <c r="B8" s="61" t="s">
        <v>52</v>
      </c>
      <c r="C8" s="6">
        <v>59188756.675262026</v>
      </c>
      <c r="D8" s="6">
        <f>'[1]19.DW Ach'!$J6*10000</f>
        <v>50881200.000000007</v>
      </c>
      <c r="E8" s="6">
        <v>27354324.036580238</v>
      </c>
      <c r="F8" s="6">
        <f>'[1]19.DW Ach'!$M6*10000</f>
        <v>15669000.000000006</v>
      </c>
      <c r="G8" s="6">
        <v>0</v>
      </c>
      <c r="H8" s="6">
        <f>'[1]19.DW Ach'!$P6*10000</f>
        <v>0</v>
      </c>
      <c r="I8" s="6">
        <v>248393.90956239647</v>
      </c>
      <c r="J8" s="6">
        <f>'[1]19.DW Ach'!$S6*10000</f>
        <v>161800</v>
      </c>
      <c r="K8" s="6">
        <v>2015282.0050230639</v>
      </c>
      <c r="L8" s="6">
        <f>'[1]19.DW Ach'!$V6*10000</f>
        <v>668100</v>
      </c>
      <c r="M8" s="6">
        <v>18775.069523686008</v>
      </c>
      <c r="N8" s="6">
        <f>'[1]19.DW Ach'!$Y6*10000</f>
        <v>1600</v>
      </c>
      <c r="O8" s="6">
        <v>36363.239547413119</v>
      </c>
      <c r="P8" s="6">
        <f>'[1]19.DW Ach'!$AB6*10000</f>
        <v>900</v>
      </c>
      <c r="Q8" s="6">
        <v>833475.2247506415</v>
      </c>
      <c r="R8" s="6">
        <f>'[1]19.DW Ach'!$AE6*10000</f>
        <v>640600</v>
      </c>
      <c r="S8" s="6">
        <f t="shared" si="0"/>
        <v>89695370.160249472</v>
      </c>
      <c r="T8" s="6">
        <f t="shared" si="0"/>
        <v>68023200.000000015</v>
      </c>
      <c r="U8" s="6">
        <v>11472854.585989257</v>
      </c>
      <c r="V8" s="6">
        <f>'[1]19.DW Ach'!$AN6*10000</f>
        <v>68006199.999999985</v>
      </c>
      <c r="W8" s="6">
        <f t="shared" si="1"/>
        <v>101168224.74623872</v>
      </c>
      <c r="X8" s="7">
        <f t="shared" si="1"/>
        <v>136029400</v>
      </c>
      <c r="Y8" s="11"/>
      <c r="Z8" s="11"/>
    </row>
    <row r="9" spans="1:26" s="3" customFormat="1" x14ac:dyDescent="0.3">
      <c r="A9" s="4">
        <v>3</v>
      </c>
      <c r="B9" s="61" t="s">
        <v>53</v>
      </c>
      <c r="C9" s="6">
        <v>110511253.23052898</v>
      </c>
      <c r="D9" s="6">
        <f>'[1]19.DW Ach'!$J7*10000</f>
        <v>106903100</v>
      </c>
      <c r="E9" s="6">
        <v>19621536.073422413</v>
      </c>
      <c r="F9" s="6">
        <f>'[1]19.DW Ach'!$M7*10000</f>
        <v>20320526.739</v>
      </c>
      <c r="G9" s="6">
        <v>0</v>
      </c>
      <c r="H9" s="6">
        <f>'[1]19.DW Ach'!$P7*10000</f>
        <v>0</v>
      </c>
      <c r="I9" s="6">
        <v>418128.80907416582</v>
      </c>
      <c r="J9" s="6">
        <f>'[1]19.DW Ach'!$S7*10000</f>
        <v>385300</v>
      </c>
      <c r="K9" s="6">
        <v>2800004.4749733149</v>
      </c>
      <c r="L9" s="6">
        <f>'[1]19.DW Ach'!$V7*10000</f>
        <v>574600</v>
      </c>
      <c r="M9" s="6">
        <v>24552.321157540213</v>
      </c>
      <c r="N9" s="6">
        <f>'[1]19.DW Ach'!$Y7*10000</f>
        <v>600</v>
      </c>
      <c r="O9" s="6">
        <v>0</v>
      </c>
      <c r="P9" s="6">
        <f>'[1]19.DW Ach'!$AB7*10000</f>
        <v>0</v>
      </c>
      <c r="Q9" s="6">
        <v>3225297.0538079948</v>
      </c>
      <c r="R9" s="6">
        <f>'[1]19.DW Ach'!$AE7*10000</f>
        <v>3600000</v>
      </c>
      <c r="S9" s="6">
        <f t="shared" si="0"/>
        <v>136600771.96296442</v>
      </c>
      <c r="T9" s="6">
        <f t="shared" si="0"/>
        <v>131784126.73899999</v>
      </c>
      <c r="U9" s="6">
        <v>21883240.354053929</v>
      </c>
      <c r="V9" s="6">
        <f>'[1]19.DW Ach'!$AN7*10000</f>
        <v>28598500</v>
      </c>
      <c r="W9" s="6">
        <f t="shared" si="1"/>
        <v>158484012.31701833</v>
      </c>
      <c r="X9" s="7">
        <f t="shared" si="1"/>
        <v>160382626.73899999</v>
      </c>
      <c r="Y9" s="11"/>
      <c r="Z9" s="11"/>
    </row>
    <row r="10" spans="1:26" s="3" customFormat="1" x14ac:dyDescent="0.3">
      <c r="A10" s="4">
        <v>4</v>
      </c>
      <c r="B10" s="61" t="s">
        <v>54</v>
      </c>
      <c r="C10" s="6">
        <v>85621887.253633589</v>
      </c>
      <c r="D10" s="6">
        <f>'[1]19.DW Ach'!$J8*10000</f>
        <v>76619700</v>
      </c>
      <c r="E10" s="6">
        <v>10436357.11553907</v>
      </c>
      <c r="F10" s="6">
        <f>'[1]19.DW Ach'!$M8*10000</f>
        <v>9469900.0000000019</v>
      </c>
      <c r="G10" s="6">
        <v>29700.000000000004</v>
      </c>
      <c r="H10" s="6">
        <f>'[1]19.DW Ach'!$P8*10000</f>
        <v>0</v>
      </c>
      <c r="I10" s="6">
        <v>569351.1722063052</v>
      </c>
      <c r="J10" s="6">
        <f>'[1]19.DW Ach'!$S8*10000</f>
        <v>311500</v>
      </c>
      <c r="K10" s="6">
        <v>1194630.2728500548</v>
      </c>
      <c r="L10" s="6">
        <f>'[1]19.DW Ach'!$V8*10000</f>
        <v>282100</v>
      </c>
      <c r="M10" s="6">
        <v>518043.03283918218</v>
      </c>
      <c r="N10" s="6">
        <f>'[1]19.DW Ach'!$Y8*10000</f>
        <v>0</v>
      </c>
      <c r="O10" s="6">
        <v>0</v>
      </c>
      <c r="P10" s="6">
        <f>'[1]19.DW Ach'!$AB8*10000</f>
        <v>0</v>
      </c>
      <c r="Q10" s="6">
        <v>3396995.3860881901</v>
      </c>
      <c r="R10" s="6">
        <f>'[1]19.DW Ach'!$AE8*10000</f>
        <v>1854100.0000000002</v>
      </c>
      <c r="S10" s="6">
        <f t="shared" si="0"/>
        <v>101766964.23315638</v>
      </c>
      <c r="T10" s="6">
        <f t="shared" si="0"/>
        <v>88537300</v>
      </c>
      <c r="U10" s="6">
        <v>13375730.489179164</v>
      </c>
      <c r="V10" s="6">
        <f>'[1]19.DW Ach'!$AN8*10000</f>
        <v>20155700</v>
      </c>
      <c r="W10" s="6">
        <f t="shared" si="1"/>
        <v>115142694.72233555</v>
      </c>
      <c r="X10" s="7">
        <f t="shared" si="1"/>
        <v>108693000</v>
      </c>
      <c r="Y10" s="11"/>
      <c r="Z10" s="11"/>
    </row>
    <row r="11" spans="1:26" s="3" customFormat="1" x14ac:dyDescent="0.3">
      <c r="A11" s="4">
        <v>5</v>
      </c>
      <c r="B11" s="61" t="s">
        <v>55</v>
      </c>
      <c r="C11" s="6">
        <v>92984057.29790248</v>
      </c>
      <c r="D11" s="6">
        <f>'[1]19.DW Ach'!$J9*10000</f>
        <v>78863800</v>
      </c>
      <c r="E11" s="6">
        <v>8534185.3275984395</v>
      </c>
      <c r="F11" s="6">
        <f>'[1]19.DW Ach'!$M9*10000</f>
        <v>9459799.9999999981</v>
      </c>
      <c r="G11" s="6">
        <v>0</v>
      </c>
      <c r="H11" s="6">
        <f>'[1]19.DW Ach'!$P9*10000</f>
        <v>0</v>
      </c>
      <c r="I11" s="6">
        <v>530852.44319850148</v>
      </c>
      <c r="J11" s="6">
        <f>'[1]19.DW Ach'!$S9*10000</f>
        <v>405199.99999999994</v>
      </c>
      <c r="K11" s="6">
        <v>2178462.6124102841</v>
      </c>
      <c r="L11" s="6">
        <f>'[1]19.DW Ach'!$V9*10000</f>
        <v>570000</v>
      </c>
      <c r="M11" s="6">
        <v>129983.12003031043</v>
      </c>
      <c r="N11" s="6">
        <f>'[1]19.DW Ach'!$Y9*10000</f>
        <v>22300</v>
      </c>
      <c r="O11" s="6">
        <v>0</v>
      </c>
      <c r="P11" s="6">
        <f>'[1]19.DW Ach'!$AB9*10000</f>
        <v>0</v>
      </c>
      <c r="Q11" s="6">
        <v>1821019.7008960894</v>
      </c>
      <c r="R11" s="6">
        <f>'[1]19.DW Ach'!$AE9*10000</f>
        <v>971699.99999999988</v>
      </c>
      <c r="S11" s="6">
        <f t="shared" si="0"/>
        <v>106178560.50203611</v>
      </c>
      <c r="T11" s="6">
        <f t="shared" si="0"/>
        <v>90292800</v>
      </c>
      <c r="U11" s="6">
        <v>12423845.957930798</v>
      </c>
      <c r="V11" s="6">
        <f>'[1]19.DW Ach'!$AN9*10000</f>
        <v>18281000</v>
      </c>
      <c r="W11" s="6">
        <f t="shared" si="1"/>
        <v>118602406.45996691</v>
      </c>
      <c r="X11" s="7">
        <f t="shared" si="1"/>
        <v>108573800</v>
      </c>
      <c r="Y11" s="11"/>
      <c r="Z11" s="11"/>
    </row>
    <row r="12" spans="1:26" s="3" customFormat="1" x14ac:dyDescent="0.3">
      <c r="A12" s="4">
        <v>6</v>
      </c>
      <c r="B12" s="61" t="s">
        <v>56</v>
      </c>
      <c r="C12" s="6">
        <v>98127311.340197489</v>
      </c>
      <c r="D12" s="6">
        <f>'[1]19.DW Ach'!$J10*10000</f>
        <v>82500800</v>
      </c>
      <c r="E12" s="6">
        <v>16735377.037345134</v>
      </c>
      <c r="F12" s="6">
        <f>'[1]19.DW Ach'!$M10*10000</f>
        <v>15014500.000000006</v>
      </c>
      <c r="G12" s="6">
        <v>0</v>
      </c>
      <c r="H12" s="6">
        <f>'[1]19.DW Ach'!$P10*10000</f>
        <v>0</v>
      </c>
      <c r="I12" s="6">
        <v>544550.44091958902</v>
      </c>
      <c r="J12" s="6">
        <f>'[1]19.DW Ach'!$S10*10000</f>
        <v>264699.99999999994</v>
      </c>
      <c r="K12" s="6">
        <v>2750016.1209602193</v>
      </c>
      <c r="L12" s="6">
        <f>'[1]19.DW Ach'!$V10*10000</f>
        <v>722599.99999999988</v>
      </c>
      <c r="M12" s="6">
        <v>100000.52480061921</v>
      </c>
      <c r="N12" s="6">
        <f>'[1]19.DW Ach'!$Y10*10000</f>
        <v>0</v>
      </c>
      <c r="O12" s="6">
        <v>0</v>
      </c>
      <c r="P12" s="6">
        <f>'[1]19.DW Ach'!$AB10*10000</f>
        <v>0</v>
      </c>
      <c r="Q12" s="6">
        <v>3450303.4814709635</v>
      </c>
      <c r="R12" s="6">
        <f>'[1]19.DW Ach'!$AE10*10000</f>
        <v>2038900.0000000002</v>
      </c>
      <c r="S12" s="6">
        <f t="shared" si="0"/>
        <v>121707558.94569401</v>
      </c>
      <c r="T12" s="6">
        <f t="shared" si="0"/>
        <v>100541500</v>
      </c>
      <c r="U12" s="6">
        <v>21688922.382362895</v>
      </c>
      <c r="V12" s="6">
        <f>'[1]19.DW Ach'!$AN10*10000</f>
        <v>29678500.000000004</v>
      </c>
      <c r="W12" s="6">
        <f t="shared" si="1"/>
        <v>143396481.3280569</v>
      </c>
      <c r="X12" s="7">
        <f t="shared" si="1"/>
        <v>130220000</v>
      </c>
      <c r="Y12" s="11"/>
      <c r="Z12" s="11"/>
    </row>
    <row r="13" spans="1:26" s="3" customFormat="1" ht="14.25" customHeight="1" x14ac:dyDescent="0.3">
      <c r="A13" s="4">
        <v>7</v>
      </c>
      <c r="B13" s="61" t="s">
        <v>85</v>
      </c>
      <c r="C13" s="6">
        <v>87389334.828057095</v>
      </c>
      <c r="D13" s="6">
        <f>'[1]19.DW Ach'!$J11*10000</f>
        <v>77517500</v>
      </c>
      <c r="E13" s="6">
        <v>14866110.9539876</v>
      </c>
      <c r="F13" s="6">
        <f>'[1]19.DW Ach'!$M11*10000</f>
        <v>15029700</v>
      </c>
      <c r="G13" s="6">
        <v>20000</v>
      </c>
      <c r="H13" s="6">
        <f>'[1]19.DW Ach'!$P11*10000</f>
        <v>0</v>
      </c>
      <c r="I13" s="6">
        <v>417569.10241959058</v>
      </c>
      <c r="J13" s="6">
        <f>'[1]19.DW Ach'!$S11*10000</f>
        <v>197800</v>
      </c>
      <c r="K13" s="6">
        <v>4464601.4451573649</v>
      </c>
      <c r="L13" s="6">
        <f>'[1]19.DW Ach'!$V11*10000</f>
        <v>888899.99999999988</v>
      </c>
      <c r="M13" s="6">
        <v>29999.730201957456</v>
      </c>
      <c r="N13" s="6">
        <f>'[1]19.DW Ach'!$Y11*10000</f>
        <v>5300</v>
      </c>
      <c r="O13" s="6">
        <v>0</v>
      </c>
      <c r="P13" s="6">
        <f>'[1]19.DW Ach'!$AB11*10000</f>
        <v>600</v>
      </c>
      <c r="Q13" s="6">
        <v>517664.00354392116</v>
      </c>
      <c r="R13" s="6">
        <f>'[1]19.DW Ach'!$AE11*10000</f>
        <v>1208600</v>
      </c>
      <c r="S13" s="6">
        <f t="shared" si="0"/>
        <v>107705280.06336753</v>
      </c>
      <c r="T13" s="6">
        <f t="shared" si="0"/>
        <v>94848400</v>
      </c>
      <c r="U13" s="6">
        <v>14388349.853291607</v>
      </c>
      <c r="V13" s="6">
        <f>'[1]19.DW Ach'!$AN11*10000</f>
        <v>20180900</v>
      </c>
      <c r="W13" s="6">
        <f t="shared" si="1"/>
        <v>122093629.91665913</v>
      </c>
      <c r="X13" s="7">
        <f t="shared" si="1"/>
        <v>115029300</v>
      </c>
      <c r="Y13" s="11"/>
      <c r="Z13" s="11"/>
    </row>
    <row r="14" spans="1:26" s="3" customFormat="1" x14ac:dyDescent="0.3">
      <c r="A14" s="4">
        <v>8</v>
      </c>
      <c r="B14" s="61" t="s">
        <v>57</v>
      </c>
      <c r="C14" s="6">
        <v>101782638.16921997</v>
      </c>
      <c r="D14" s="6">
        <f>'[1]19.DW Ach'!$J12*10000</f>
        <v>88259400</v>
      </c>
      <c r="E14" s="6">
        <v>28871626.701608442</v>
      </c>
      <c r="F14" s="6">
        <f>'[1]19.DW Ach'!$M12*10000</f>
        <v>28957575.013000004</v>
      </c>
      <c r="G14" s="6">
        <v>20000</v>
      </c>
      <c r="H14" s="6">
        <f>'[1]19.DW Ach'!$P12*10000</f>
        <v>0</v>
      </c>
      <c r="I14" s="6">
        <v>865317.55108146777</v>
      </c>
      <c r="J14" s="6">
        <f>'[1]19.DW Ach'!$S12*10000</f>
        <v>559800</v>
      </c>
      <c r="K14" s="6">
        <v>5353694.3767779963</v>
      </c>
      <c r="L14" s="6">
        <f>'[1]19.DW Ach'!$V12*10000</f>
        <v>1049500</v>
      </c>
      <c r="M14" s="6">
        <v>800001.34628454223</v>
      </c>
      <c r="N14" s="6">
        <f>'[1]19.DW Ach'!$Y12*10000</f>
        <v>3100</v>
      </c>
      <c r="O14" s="6">
        <v>0</v>
      </c>
      <c r="P14" s="6">
        <f>'[1]19.DW Ach'!$AB12*10000</f>
        <v>0</v>
      </c>
      <c r="Q14" s="6">
        <v>123235.73096149982</v>
      </c>
      <c r="R14" s="6">
        <f>'[1]19.DW Ach'!$AE12*10000</f>
        <v>1096200</v>
      </c>
      <c r="S14" s="6">
        <f t="shared" si="0"/>
        <v>137816513.87593392</v>
      </c>
      <c r="T14" s="6">
        <f t="shared" si="0"/>
        <v>119925575.01300001</v>
      </c>
      <c r="U14" s="6">
        <v>26385098.195190191</v>
      </c>
      <c r="V14" s="6">
        <f>'[1]19.DW Ach'!$AN12*10000</f>
        <v>42319699.999999993</v>
      </c>
      <c r="W14" s="6">
        <f t="shared" si="1"/>
        <v>164201612.07112411</v>
      </c>
      <c r="X14" s="7">
        <f t="shared" si="1"/>
        <v>162245275.01300001</v>
      </c>
      <c r="Y14" s="11"/>
      <c r="Z14" s="11"/>
    </row>
    <row r="15" spans="1:26" s="3" customFormat="1" x14ac:dyDescent="0.3">
      <c r="A15" s="4">
        <v>9</v>
      </c>
      <c r="B15" s="61" t="s">
        <v>58</v>
      </c>
      <c r="C15" s="6">
        <v>114148433.29355742</v>
      </c>
      <c r="D15" s="6">
        <f>'[1]19.DW Ach'!$J13*10000</f>
        <v>99630300</v>
      </c>
      <c r="E15" s="6">
        <v>20498360.282445606</v>
      </c>
      <c r="F15" s="6">
        <f>'[1]19.DW Ach'!$M13*10000</f>
        <v>20081942.184999999</v>
      </c>
      <c r="G15" s="6">
        <v>76000</v>
      </c>
      <c r="H15" s="6">
        <f>'[1]19.DW Ach'!$P13*10000</f>
        <v>0</v>
      </c>
      <c r="I15" s="6">
        <v>691883.17205942876</v>
      </c>
      <c r="J15" s="6">
        <f>'[1]19.DW Ach'!$S13*10000</f>
        <v>406900.00000000006</v>
      </c>
      <c r="K15" s="6">
        <v>3153220.0799978268</v>
      </c>
      <c r="L15" s="6">
        <f>'[1]19.DW Ach'!$V13*10000</f>
        <v>718199.99999999988</v>
      </c>
      <c r="M15" s="6">
        <v>374061.49841536442</v>
      </c>
      <c r="N15" s="6">
        <f>'[1]19.DW Ach'!$Y13*10000</f>
        <v>1700.0000000000002</v>
      </c>
      <c r="O15" s="6">
        <v>0</v>
      </c>
      <c r="P15" s="6">
        <f>'[1]19.DW Ach'!$AB13*10000</f>
        <v>1000</v>
      </c>
      <c r="Q15" s="6">
        <v>5594590.7662194567</v>
      </c>
      <c r="R15" s="6">
        <f>'[1]19.DW Ach'!$AE13*10000</f>
        <v>1858800</v>
      </c>
      <c r="S15" s="6">
        <f t="shared" si="0"/>
        <v>144536549.09269512</v>
      </c>
      <c r="T15" s="6">
        <f t="shared" si="0"/>
        <v>122698842.185</v>
      </c>
      <c r="U15" s="6">
        <v>18061858.259804692</v>
      </c>
      <c r="V15" s="6">
        <f>'[1]19.DW Ach'!$AN13*10000</f>
        <v>25925000</v>
      </c>
      <c r="W15" s="6">
        <f t="shared" si="1"/>
        <v>162598407.35249981</v>
      </c>
      <c r="X15" s="7">
        <f t="shared" si="1"/>
        <v>148623842.185</v>
      </c>
      <c r="Y15" s="11"/>
      <c r="Z15" s="11"/>
    </row>
    <row r="16" spans="1:26" s="3" customFormat="1" x14ac:dyDescent="0.3">
      <c r="A16" s="4">
        <v>10</v>
      </c>
      <c r="B16" s="61" t="s">
        <v>59</v>
      </c>
      <c r="C16" s="6">
        <v>113888838.84893969</v>
      </c>
      <c r="D16" s="6">
        <f>'[1]19.DW Ach'!$J14*10000</f>
        <v>101753100</v>
      </c>
      <c r="E16" s="6">
        <v>78000628.576460198</v>
      </c>
      <c r="F16" s="6">
        <f>'[1]19.DW Ach'!$M14*10000</f>
        <v>81910389.211999997</v>
      </c>
      <c r="G16" s="6">
        <v>689000</v>
      </c>
      <c r="H16" s="6">
        <f>'[1]19.DW Ach'!$P14*10000</f>
        <v>261900</v>
      </c>
      <c r="I16" s="6">
        <v>2208363.2994113872</v>
      </c>
      <c r="J16" s="6">
        <f>'[1]19.DW Ach'!$S14*10000</f>
        <v>1034100</v>
      </c>
      <c r="K16" s="6">
        <v>8127521.8128266055</v>
      </c>
      <c r="L16" s="6">
        <f>'[1]19.DW Ach'!$V14*10000</f>
        <v>1399300</v>
      </c>
      <c r="M16" s="6">
        <v>50000.058585051258</v>
      </c>
      <c r="N16" s="6">
        <f>'[1]19.DW Ach'!$Y14*10000</f>
        <v>31999.999999999996</v>
      </c>
      <c r="O16" s="6">
        <v>14545.471588378548</v>
      </c>
      <c r="P16" s="6">
        <f>'[1]19.DW Ach'!$AB14*10000</f>
        <v>0</v>
      </c>
      <c r="Q16" s="6">
        <v>1440882.8910225851</v>
      </c>
      <c r="R16" s="6">
        <f>'[1]19.DW Ach'!$AE14*10000</f>
        <v>2992999.9999999995</v>
      </c>
      <c r="S16" s="6">
        <f t="shared" si="0"/>
        <v>204419780.95883387</v>
      </c>
      <c r="T16" s="6">
        <f t="shared" si="0"/>
        <v>189383789.21200001</v>
      </c>
      <c r="U16" s="6">
        <v>58740614.033067822</v>
      </c>
      <c r="V16" s="6">
        <f>'[1]19.DW Ach'!$AN14*10000</f>
        <v>122836300.00000001</v>
      </c>
      <c r="W16" s="6">
        <f t="shared" si="1"/>
        <v>263160394.9919017</v>
      </c>
      <c r="X16" s="7">
        <f t="shared" si="1"/>
        <v>312220089.21200001</v>
      </c>
      <c r="Y16" s="11"/>
      <c r="Z16" s="11"/>
    </row>
    <row r="17" spans="1:26" s="3" customFormat="1" x14ac:dyDescent="0.3">
      <c r="A17" s="4">
        <v>11</v>
      </c>
      <c r="B17" s="61" t="s">
        <v>60</v>
      </c>
      <c r="C17" s="6">
        <v>98300571.055561721</v>
      </c>
      <c r="D17" s="6">
        <f>'[1]19.DW Ach'!$J15*10000</f>
        <v>93120700</v>
      </c>
      <c r="E17" s="6">
        <v>29931674.890356254</v>
      </c>
      <c r="F17" s="6">
        <f>'[1]19.DW Ach'!$M15*10000</f>
        <v>33127399.999999996</v>
      </c>
      <c r="G17" s="6">
        <v>1774200.0000000002</v>
      </c>
      <c r="H17" s="6">
        <f>'[1]19.DW Ach'!$P15*10000</f>
        <v>110700</v>
      </c>
      <c r="I17" s="6">
        <v>878821.80224022851</v>
      </c>
      <c r="J17" s="6">
        <f>'[1]19.DW Ach'!$S15*10000</f>
        <v>355500.00000000006</v>
      </c>
      <c r="K17" s="6">
        <v>4157732.9902709876</v>
      </c>
      <c r="L17" s="6">
        <f>'[1]19.DW Ach'!$V15*10000</f>
        <v>964800</v>
      </c>
      <c r="M17" s="6">
        <v>549496.13566244894</v>
      </c>
      <c r="N17" s="6">
        <f>'[1]19.DW Ach'!$Y15*10000</f>
        <v>5500</v>
      </c>
      <c r="O17" s="6">
        <v>29090.704510213196</v>
      </c>
      <c r="P17" s="6">
        <f>'[1]19.DW Ach'!$AB15*10000</f>
        <v>0</v>
      </c>
      <c r="Q17" s="6">
        <v>603131.08539575886</v>
      </c>
      <c r="R17" s="6">
        <f>'[1]19.DW Ach'!$AE15*10000</f>
        <v>1106500</v>
      </c>
      <c r="S17" s="6">
        <f t="shared" si="0"/>
        <v>136224718.66399762</v>
      </c>
      <c r="T17" s="6">
        <f t="shared" si="0"/>
        <v>128791100</v>
      </c>
      <c r="U17" s="6">
        <v>34507362.873879626</v>
      </c>
      <c r="V17" s="6">
        <f>'[1]19.DW Ach'!$AN15*10000</f>
        <v>48601200</v>
      </c>
      <c r="W17" s="6">
        <f t="shared" si="1"/>
        <v>170732081.53787726</v>
      </c>
      <c r="X17" s="7">
        <f t="shared" si="1"/>
        <v>177392300</v>
      </c>
      <c r="Y17" s="11"/>
      <c r="Z17" s="11"/>
    </row>
    <row r="18" spans="1:26" s="3" customFormat="1" x14ac:dyDescent="0.3">
      <c r="A18" s="4">
        <v>12</v>
      </c>
      <c r="B18" s="61" t="s">
        <v>61</v>
      </c>
      <c r="C18" s="6">
        <v>92045005.417321041</v>
      </c>
      <c r="D18" s="6">
        <f>'[1]19.DW Ach'!$J16*10000</f>
        <v>78903600</v>
      </c>
      <c r="E18" s="6">
        <v>35593097.809572093</v>
      </c>
      <c r="F18" s="6">
        <f>'[1]19.DW Ach'!$M16*10000</f>
        <v>21424508.010000005</v>
      </c>
      <c r="G18" s="6">
        <v>140000</v>
      </c>
      <c r="H18" s="6">
        <f>'[1]19.DW Ach'!$P16*10000</f>
        <v>0</v>
      </c>
      <c r="I18" s="6">
        <v>672262.03454188781</v>
      </c>
      <c r="J18" s="6">
        <f>'[1]19.DW Ach'!$S16*10000</f>
        <v>697300</v>
      </c>
      <c r="K18" s="6">
        <v>6391371.6849906426</v>
      </c>
      <c r="L18" s="6">
        <f>'[1]19.DW Ach'!$V16*10000</f>
        <v>1256500</v>
      </c>
      <c r="M18" s="6">
        <v>69999.932176277827</v>
      </c>
      <c r="N18" s="6">
        <f>'[1]19.DW Ach'!$Y16*10000</f>
        <v>12799.999999999998</v>
      </c>
      <c r="O18" s="6">
        <v>7272.7202261067878</v>
      </c>
      <c r="P18" s="6">
        <f>'[1]19.DW Ach'!$AB16*10000</f>
        <v>0</v>
      </c>
      <c r="Q18" s="6">
        <v>5597521.1767938705</v>
      </c>
      <c r="R18" s="6">
        <f>'[1]19.DW Ach'!$AE16*10000</f>
        <v>2847799.9999999995</v>
      </c>
      <c r="S18" s="6">
        <f t="shared" si="0"/>
        <v>140516530.77562192</v>
      </c>
      <c r="T18" s="6">
        <f t="shared" si="0"/>
        <v>105142508.01000001</v>
      </c>
      <c r="U18" s="6">
        <v>59982904.372642808</v>
      </c>
      <c r="V18" s="6">
        <f>'[1]19.DW Ach'!$AN16*10000</f>
        <v>79384300</v>
      </c>
      <c r="W18" s="6">
        <f t="shared" si="1"/>
        <v>200499435.14826474</v>
      </c>
      <c r="X18" s="7">
        <f t="shared" si="1"/>
        <v>184526808.00999999</v>
      </c>
      <c r="Y18" s="11"/>
      <c r="Z18" s="11"/>
    </row>
    <row r="19" spans="1:26" s="3" customFormat="1" x14ac:dyDescent="0.3">
      <c r="A19" s="4">
        <v>13</v>
      </c>
      <c r="B19" s="61" t="s">
        <v>62</v>
      </c>
      <c r="C19" s="6">
        <v>67920964.87702775</v>
      </c>
      <c r="D19" s="6">
        <f>'[1]19.DW Ach'!$J17*10000</f>
        <v>62524700</v>
      </c>
      <c r="E19" s="6">
        <v>20825939.347358398</v>
      </c>
      <c r="F19" s="6">
        <f>'[1]19.DW Ach'!$M17*10000</f>
        <v>20150682</v>
      </c>
      <c r="G19" s="6">
        <v>0</v>
      </c>
      <c r="H19" s="6">
        <f>'[1]19.DW Ach'!$P17*10000</f>
        <v>0</v>
      </c>
      <c r="I19" s="6">
        <v>342239.02978332789</v>
      </c>
      <c r="J19" s="6">
        <f>'[1]19.DW Ach'!$S17*10000</f>
        <v>362600</v>
      </c>
      <c r="K19" s="6">
        <v>3380071.3141192845</v>
      </c>
      <c r="L19" s="6">
        <f>'[1]19.DW Ach'!$V17*10000</f>
        <v>756100</v>
      </c>
      <c r="M19" s="6">
        <v>24999.968824484808</v>
      </c>
      <c r="N19" s="6">
        <f>'[1]19.DW Ach'!$Y17*10000</f>
        <v>300</v>
      </c>
      <c r="O19" s="6">
        <v>0</v>
      </c>
      <c r="P19" s="6">
        <f>'[1]19.DW Ach'!$AB17*10000</f>
        <v>0</v>
      </c>
      <c r="Q19" s="6">
        <v>8103664.8099145051</v>
      </c>
      <c r="R19" s="6">
        <f>'[1]19.DW Ach'!$AE17*10000</f>
        <v>5948500</v>
      </c>
      <c r="S19" s="6">
        <f t="shared" si="0"/>
        <v>100597879.34702775</v>
      </c>
      <c r="T19" s="6">
        <f t="shared" si="0"/>
        <v>89742882</v>
      </c>
      <c r="U19" s="6">
        <v>22608485.71119554</v>
      </c>
      <c r="V19" s="6">
        <f>'[1]19.DW Ach'!$AN17*10000</f>
        <v>31440800</v>
      </c>
      <c r="W19" s="6">
        <f t="shared" si="1"/>
        <v>123206365.05822329</v>
      </c>
      <c r="X19" s="7">
        <f t="shared" si="1"/>
        <v>121183682</v>
      </c>
      <c r="Y19" s="11"/>
      <c r="Z19" s="11"/>
    </row>
    <row r="20" spans="1:26" s="3" customFormat="1" x14ac:dyDescent="0.3">
      <c r="A20" s="5">
        <v>14</v>
      </c>
      <c r="B20" s="62" t="s">
        <v>63</v>
      </c>
      <c r="C20" s="6">
        <v>76863496.215955064</v>
      </c>
      <c r="D20" s="6">
        <f>'[1]19.DW Ach'!$J18*10000</f>
        <v>65802700.000000007</v>
      </c>
      <c r="E20" s="6">
        <v>10316745.888756918</v>
      </c>
      <c r="F20" s="6">
        <f>'[1]19.DW Ach'!$M18*10000</f>
        <v>10596900</v>
      </c>
      <c r="G20" s="6">
        <v>0</v>
      </c>
      <c r="H20" s="6">
        <f>'[1]19.DW Ach'!$P18*10000</f>
        <v>0</v>
      </c>
      <c r="I20" s="6">
        <v>257837.38872824941</v>
      </c>
      <c r="J20" s="6">
        <f>'[1]19.DW Ach'!$S18*10000</f>
        <v>399600</v>
      </c>
      <c r="K20" s="6">
        <v>2117758.3092033193</v>
      </c>
      <c r="L20" s="6">
        <f>'[1]19.DW Ach'!$V18*10000</f>
        <v>417299.99999999994</v>
      </c>
      <c r="M20" s="6">
        <v>20000.074202622785</v>
      </c>
      <c r="N20" s="6">
        <f>'[1]19.DW Ach'!$Y18*10000</f>
        <v>1600</v>
      </c>
      <c r="O20" s="6">
        <v>0</v>
      </c>
      <c r="P20" s="6">
        <f>'[1]19.DW Ach'!$AB18*10000</f>
        <v>0</v>
      </c>
      <c r="Q20" s="6">
        <v>7418365.4644177025</v>
      </c>
      <c r="R20" s="6">
        <f>'[1]19.DW Ach'!$AE18*10000</f>
        <v>5362900</v>
      </c>
      <c r="S20" s="6">
        <f t="shared" si="0"/>
        <v>96994203.341263875</v>
      </c>
      <c r="T20" s="6">
        <f t="shared" si="0"/>
        <v>82581000</v>
      </c>
      <c r="U20" s="6">
        <v>12970733.761770686</v>
      </c>
      <c r="V20" s="6">
        <f>'[1]19.DW Ach'!$AN18*10000</f>
        <v>19292900</v>
      </c>
      <c r="W20" s="6">
        <f t="shared" si="1"/>
        <v>109964937.10303456</v>
      </c>
      <c r="X20" s="7">
        <f t="shared" si="1"/>
        <v>101873900</v>
      </c>
      <c r="Y20" s="11"/>
      <c r="Z20" s="11"/>
    </row>
    <row r="21" spans="1:26" s="3" customFormat="1" x14ac:dyDescent="0.3">
      <c r="A21" s="4">
        <v>15</v>
      </c>
      <c r="B21" s="61" t="s">
        <v>64</v>
      </c>
      <c r="C21" s="6">
        <v>108263643.81050593</v>
      </c>
      <c r="D21" s="6">
        <f>'[1]19.DW Ach'!$J19*10000</f>
        <v>101795500</v>
      </c>
      <c r="E21" s="6">
        <v>75652031.715956539</v>
      </c>
      <c r="F21" s="6">
        <f>'[1]19.DW Ach'!$M19*10000</f>
        <v>89436899.999999985</v>
      </c>
      <c r="G21" s="6">
        <v>60000</v>
      </c>
      <c r="H21" s="6">
        <f>'[1]19.DW Ach'!$P19*10000</f>
        <v>78300</v>
      </c>
      <c r="I21" s="6">
        <v>2255741.3445965461</v>
      </c>
      <c r="J21" s="6">
        <f>'[1]19.DW Ach'!$S19*10000</f>
        <v>1108500</v>
      </c>
      <c r="K21" s="6">
        <v>13999978.145186132</v>
      </c>
      <c r="L21" s="6">
        <f>'[1]19.DW Ach'!$V19*10000</f>
        <v>2712299.9999999995</v>
      </c>
      <c r="M21" s="6">
        <v>102541.72323060736</v>
      </c>
      <c r="N21" s="6">
        <f>'[1]19.DW Ach'!$Y19*10000</f>
        <v>2900.0000000000005</v>
      </c>
      <c r="O21" s="6">
        <v>219181.47602625823</v>
      </c>
      <c r="P21" s="6">
        <f>'[1]19.DW Ach'!$AB19*10000</f>
        <v>1000</v>
      </c>
      <c r="Q21" s="6">
        <v>10986672.21213891</v>
      </c>
      <c r="R21" s="6">
        <f>'[1]19.DW Ach'!$AE19*10000</f>
        <v>3637600</v>
      </c>
      <c r="S21" s="6">
        <f t="shared" si="0"/>
        <v>211539790.42764091</v>
      </c>
      <c r="T21" s="6">
        <f t="shared" si="0"/>
        <v>198773000</v>
      </c>
      <c r="U21" s="6">
        <v>361445615.02957898</v>
      </c>
      <c r="V21" s="6">
        <f>'[1]19.DW Ach'!$AN19*10000</f>
        <v>539487100.00000012</v>
      </c>
      <c r="W21" s="6">
        <f t="shared" si="1"/>
        <v>572985405.45721984</v>
      </c>
      <c r="X21" s="7">
        <f t="shared" si="1"/>
        <v>738260100.00000012</v>
      </c>
      <c r="Y21" s="11"/>
      <c r="Z21" s="11"/>
    </row>
    <row r="22" spans="1:26" s="3" customFormat="1" x14ac:dyDescent="0.3">
      <c r="A22" s="5">
        <v>16</v>
      </c>
      <c r="B22" s="61" t="s">
        <v>65</v>
      </c>
      <c r="C22" s="6">
        <v>126522778.36632857</v>
      </c>
      <c r="D22" s="6">
        <f>'[1]19.DW Ach'!$J20*10000</f>
        <v>106898000.00000001</v>
      </c>
      <c r="E22" s="6">
        <v>16857713.583218522</v>
      </c>
      <c r="F22" s="6">
        <f>'[1]19.DW Ach'!$M20*10000</f>
        <v>17889100</v>
      </c>
      <c r="G22" s="6">
        <v>0</v>
      </c>
      <c r="H22" s="6">
        <f>'[1]19.DW Ach'!$P20*10000</f>
        <v>0</v>
      </c>
      <c r="I22" s="6">
        <v>892341.94529414177</v>
      </c>
      <c r="J22" s="6">
        <f>'[1]19.DW Ach'!$S20*10000</f>
        <v>470299.99999999994</v>
      </c>
      <c r="K22" s="6">
        <v>4064801.4768858538</v>
      </c>
      <c r="L22" s="6">
        <f>'[1]19.DW Ach'!$V20*10000</f>
        <v>719099.99999999977</v>
      </c>
      <c r="M22" s="6">
        <v>25996.594247779671</v>
      </c>
      <c r="N22" s="6">
        <f>'[1]19.DW Ach'!$Y20*10000</f>
        <v>1700.0000000000002</v>
      </c>
      <c r="O22" s="6">
        <v>14545.48836942436</v>
      </c>
      <c r="P22" s="6">
        <f>'[1]19.DW Ach'!$AB20*10000</f>
        <v>0</v>
      </c>
      <c r="Q22" s="6">
        <v>747055.74281163071</v>
      </c>
      <c r="R22" s="6">
        <f>'[1]19.DW Ach'!$AE20*10000</f>
        <v>1032100.0000000001</v>
      </c>
      <c r="S22" s="6">
        <f t="shared" si="0"/>
        <v>149125233.19715592</v>
      </c>
      <c r="T22" s="6">
        <f t="shared" si="0"/>
        <v>127010300.00000001</v>
      </c>
      <c r="U22" s="6">
        <v>15872277.819124071</v>
      </c>
      <c r="V22" s="6">
        <f>'[1]19.DW Ach'!$AN20*10000</f>
        <v>24658300</v>
      </c>
      <c r="W22" s="6">
        <f t="shared" si="1"/>
        <v>164997511.01628</v>
      </c>
      <c r="X22" s="7">
        <f t="shared" si="1"/>
        <v>151668600</v>
      </c>
      <c r="Y22" s="11"/>
      <c r="Z22" s="11"/>
    </row>
    <row r="23" spans="1:26" s="3" customFormat="1" x14ac:dyDescent="0.3">
      <c r="A23" s="4">
        <v>17</v>
      </c>
      <c r="B23" s="61" t="s">
        <v>66</v>
      </c>
      <c r="C23" s="6">
        <v>21905539.28769391</v>
      </c>
      <c r="D23" s="6">
        <f>'[1]19.DW Ach'!$J21*10000</f>
        <v>20615099.999999996</v>
      </c>
      <c r="E23" s="6">
        <v>2218510.6780125848</v>
      </c>
      <c r="F23" s="6">
        <f>'[1]19.DW Ach'!$M21*10000</f>
        <v>2660700.0000000005</v>
      </c>
      <c r="G23" s="6">
        <v>0</v>
      </c>
      <c r="H23" s="6">
        <f>'[1]19.DW Ach'!$P21*10000</f>
        <v>0</v>
      </c>
      <c r="I23" s="6">
        <v>100503.89881219101</v>
      </c>
      <c r="J23" s="6">
        <f>'[1]19.DW Ach'!$S21*10000</f>
        <v>72499.999999999985</v>
      </c>
      <c r="K23" s="6">
        <v>552370.03214716248</v>
      </c>
      <c r="L23" s="6">
        <f>'[1]19.DW Ach'!$V21*10000</f>
        <v>152700</v>
      </c>
      <c r="M23" s="6">
        <v>51991.860060867657</v>
      </c>
      <c r="N23" s="6">
        <f>'[1]19.DW Ach'!$Y21*10000</f>
        <v>3000</v>
      </c>
      <c r="O23" s="6">
        <v>0</v>
      </c>
      <c r="P23" s="6">
        <f>'[1]19.DW Ach'!$AB21*10000</f>
        <v>0</v>
      </c>
      <c r="Q23" s="6">
        <v>460226.6220396214</v>
      </c>
      <c r="R23" s="6">
        <f>'[1]19.DW Ach'!$AE21*10000</f>
        <v>197000</v>
      </c>
      <c r="S23" s="6">
        <f t="shared" ref="S23:T32" si="2">Q23+O23+M23+K23+I23+G23+E23+C23</f>
        <v>25289142.378766339</v>
      </c>
      <c r="T23" s="6">
        <f t="shared" si="2"/>
        <v>23700999.999999996</v>
      </c>
      <c r="U23" s="6">
        <v>4378657.6792511418</v>
      </c>
      <c r="V23" s="6">
        <f>'[1]19.DW Ach'!$AN21*10000</f>
        <v>5945200</v>
      </c>
      <c r="W23" s="6">
        <f t="shared" ref="W23:X32" si="3">S23+U23</f>
        <v>29667800.058017481</v>
      </c>
      <c r="X23" s="7">
        <f t="shared" si="3"/>
        <v>29646199.999999996</v>
      </c>
      <c r="Y23" s="11"/>
      <c r="Z23" s="11"/>
    </row>
    <row r="24" spans="1:26" s="3" customFormat="1" x14ac:dyDescent="0.3">
      <c r="A24" s="5">
        <v>18</v>
      </c>
      <c r="B24" s="61" t="s">
        <v>67</v>
      </c>
      <c r="C24" s="6">
        <v>122529718.85218835</v>
      </c>
      <c r="D24" s="6">
        <f>'[1]19.DW Ach'!$J22*10000</f>
        <v>109291599.99999999</v>
      </c>
      <c r="E24" s="6">
        <v>25319731.330778219</v>
      </c>
      <c r="F24" s="6">
        <f>'[1]19.DW Ach'!$M22*10000</f>
        <v>23450169.728</v>
      </c>
      <c r="G24" s="6">
        <v>1471000</v>
      </c>
      <c r="H24" s="6">
        <f>'[1]19.DW Ach'!$P22*10000</f>
        <v>0</v>
      </c>
      <c r="I24" s="6">
        <v>475509.23739395826</v>
      </c>
      <c r="J24" s="6">
        <f>'[1]19.DW Ach'!$S22*10000</f>
        <v>807899.99999999988</v>
      </c>
      <c r="K24" s="6">
        <v>5000019.4266377371</v>
      </c>
      <c r="L24" s="6">
        <f>'[1]19.DW Ach'!$V22*10000</f>
        <v>688500</v>
      </c>
      <c r="M24" s="6">
        <v>57770.299556761842</v>
      </c>
      <c r="N24" s="6">
        <f>'[1]19.DW Ach'!$Y22*10000</f>
        <v>14500</v>
      </c>
      <c r="O24" s="6">
        <v>0</v>
      </c>
      <c r="P24" s="6">
        <f>'[1]19.DW Ach'!$AB22*10000</f>
        <v>3500</v>
      </c>
      <c r="Q24" s="6">
        <v>3623134.4646361801</v>
      </c>
      <c r="R24" s="6">
        <f>'[1]19.DW Ach'!$AE22*10000</f>
        <v>3513400.0000000005</v>
      </c>
      <c r="S24" s="6">
        <f t="shared" si="2"/>
        <v>158476883.61119121</v>
      </c>
      <c r="T24" s="6">
        <f t="shared" si="2"/>
        <v>137769569.72799999</v>
      </c>
      <c r="U24" s="6">
        <v>21403111.404178999</v>
      </c>
      <c r="V24" s="6">
        <f>'[1]19.DW Ach'!$AN22*10000</f>
        <v>30527799.999999996</v>
      </c>
      <c r="W24" s="6">
        <f t="shared" si="3"/>
        <v>179879995.01537022</v>
      </c>
      <c r="X24" s="7">
        <f t="shared" si="3"/>
        <v>168297369.72799999</v>
      </c>
      <c r="Y24" s="11"/>
      <c r="Z24" s="11"/>
    </row>
    <row r="25" spans="1:26" s="3" customFormat="1" x14ac:dyDescent="0.3">
      <c r="A25" s="4">
        <v>19</v>
      </c>
      <c r="B25" s="61" t="s">
        <v>68</v>
      </c>
      <c r="C25" s="6">
        <v>124265142.19070083</v>
      </c>
      <c r="D25" s="6">
        <f>'[1]19.DW Ach'!$J23*10000</f>
        <v>111602200</v>
      </c>
      <c r="E25" s="6">
        <v>39546647.004952967</v>
      </c>
      <c r="F25" s="6">
        <f>'[1]19.DW Ach'!$M23*10000</f>
        <v>38841271.702999987</v>
      </c>
      <c r="G25" s="6">
        <v>640000</v>
      </c>
      <c r="H25" s="6">
        <f>'[1]19.DW Ach'!$P23*10000</f>
        <v>0</v>
      </c>
      <c r="I25" s="6">
        <v>928986.0970004641</v>
      </c>
      <c r="J25" s="6">
        <f>'[1]19.DW Ach'!$S23*10000</f>
        <v>676200</v>
      </c>
      <c r="K25" s="6">
        <v>5999984.1446019812</v>
      </c>
      <c r="L25" s="6">
        <f>'[1]19.DW Ach'!$V23*10000</f>
        <v>979900</v>
      </c>
      <c r="M25" s="6">
        <v>39999.894297346553</v>
      </c>
      <c r="N25" s="6">
        <f>'[1]19.DW Ach'!$Y23*10000</f>
        <v>14000.000000000002</v>
      </c>
      <c r="O25" s="6">
        <v>0</v>
      </c>
      <c r="P25" s="6">
        <f>'[1]19.DW Ach'!$AB23*10000</f>
        <v>0</v>
      </c>
      <c r="Q25" s="6">
        <v>3829807.122859424</v>
      </c>
      <c r="R25" s="6">
        <f>'[1]19.DW Ach'!$AE23*10000</f>
        <v>4308600</v>
      </c>
      <c r="S25" s="6">
        <f t="shared" si="2"/>
        <v>175250566.454413</v>
      </c>
      <c r="T25" s="6">
        <f t="shared" si="2"/>
        <v>156422171.70299998</v>
      </c>
      <c r="U25" s="6">
        <v>30350167.29292484</v>
      </c>
      <c r="V25" s="6">
        <f>'[1]19.DW Ach'!$AN23*10000</f>
        <v>48661700</v>
      </c>
      <c r="W25" s="6">
        <f t="shared" si="3"/>
        <v>205600733.74733785</v>
      </c>
      <c r="X25" s="7">
        <f t="shared" si="3"/>
        <v>205083871.70299998</v>
      </c>
      <c r="Y25" s="11"/>
      <c r="Z25" s="11"/>
    </row>
    <row r="26" spans="1:26" s="3" customFormat="1" x14ac:dyDescent="0.3">
      <c r="A26" s="5">
        <v>20</v>
      </c>
      <c r="B26" s="61" t="s">
        <v>69</v>
      </c>
      <c r="C26" s="6">
        <v>75558441.794666231</v>
      </c>
      <c r="D26" s="6">
        <f>'[1]19.DW Ach'!$J24*10000</f>
        <v>74835300</v>
      </c>
      <c r="E26" s="6">
        <v>9315039.7161104437</v>
      </c>
      <c r="F26" s="6">
        <f>'[1]19.DW Ach'!$M24*10000</f>
        <v>8627200.0000000019</v>
      </c>
      <c r="G26" s="6">
        <v>0</v>
      </c>
      <c r="H26" s="6">
        <f>'[1]19.DW Ach'!$P24*10000</f>
        <v>0</v>
      </c>
      <c r="I26" s="6">
        <v>283193.50777869811</v>
      </c>
      <c r="J26" s="6">
        <f>'[1]19.DW Ach'!$S24*10000</f>
        <v>243200</v>
      </c>
      <c r="K26" s="6">
        <v>9999969.9660168868</v>
      </c>
      <c r="L26" s="6">
        <f>'[1]19.DW Ach'!$V24*10000</f>
        <v>302600</v>
      </c>
      <c r="M26" s="6">
        <v>39999.879864067538</v>
      </c>
      <c r="N26" s="6">
        <f>'[1]19.DW Ach'!$Y24*10000</f>
        <v>0</v>
      </c>
      <c r="O26" s="6">
        <v>218181.16289491396</v>
      </c>
      <c r="P26" s="6">
        <f>'[1]19.DW Ach'!$AB24*10000</f>
        <v>0</v>
      </c>
      <c r="Q26" s="6">
        <v>1294105.450479782</v>
      </c>
      <c r="R26" s="6">
        <f>'[1]19.DW Ach'!$AE24*10000</f>
        <v>1090299.9999999998</v>
      </c>
      <c r="S26" s="6">
        <f t="shared" si="2"/>
        <v>96708931.477811024</v>
      </c>
      <c r="T26" s="6">
        <f t="shared" si="2"/>
        <v>85098600</v>
      </c>
      <c r="U26" s="6">
        <v>11373490.613105016</v>
      </c>
      <c r="V26" s="6">
        <f>'[1]19.DW Ach'!$AN24*10000</f>
        <v>15568500</v>
      </c>
      <c r="W26" s="6">
        <f t="shared" si="3"/>
        <v>108082422.09091604</v>
      </c>
      <c r="X26" s="7">
        <f t="shared" si="3"/>
        <v>100667100</v>
      </c>
      <c r="Y26" s="11"/>
      <c r="Z26" s="11"/>
    </row>
    <row r="27" spans="1:26" s="3" customFormat="1" x14ac:dyDescent="0.3">
      <c r="A27" s="4">
        <v>21</v>
      </c>
      <c r="B27" s="61" t="s">
        <v>70</v>
      </c>
      <c r="C27" s="6">
        <v>67804066.486915305</v>
      </c>
      <c r="D27" s="6">
        <f>'[1]19.DW Ach'!$J25*10000</f>
        <v>65370600.000000015</v>
      </c>
      <c r="E27" s="6">
        <v>14008039.07009854</v>
      </c>
      <c r="F27" s="6">
        <f>'[1]19.DW Ach'!$M25*10000</f>
        <v>14965224.094999999</v>
      </c>
      <c r="G27" s="6">
        <v>0</v>
      </c>
      <c r="H27" s="6">
        <f>'[1]19.DW Ach'!$P25*10000</f>
        <v>0</v>
      </c>
      <c r="I27" s="6">
        <v>751844.7466326654</v>
      </c>
      <c r="J27" s="6">
        <f>'[1]19.DW Ach'!$S25*10000</f>
        <v>553300</v>
      </c>
      <c r="K27" s="6">
        <v>2320344.309392368</v>
      </c>
      <c r="L27" s="6">
        <f>'[1]19.DW Ach'!$V25*10000</f>
        <v>507599.99999999988</v>
      </c>
      <c r="M27" s="6">
        <v>59999.320833012855</v>
      </c>
      <c r="N27" s="6">
        <f>'[1]19.DW Ach'!$Y25*10000</f>
        <v>0</v>
      </c>
      <c r="O27" s="6">
        <v>0</v>
      </c>
      <c r="P27" s="6">
        <f>'[1]19.DW Ach'!$AB25*10000</f>
        <v>4400</v>
      </c>
      <c r="Q27" s="6">
        <v>1024878.4274461468</v>
      </c>
      <c r="R27" s="6">
        <f>'[1]19.DW Ach'!$AE25*10000</f>
        <v>1295100</v>
      </c>
      <c r="S27" s="6">
        <f t="shared" si="2"/>
        <v>85969172.361318037</v>
      </c>
      <c r="T27" s="6">
        <f t="shared" si="2"/>
        <v>82696224.095000014</v>
      </c>
      <c r="U27" s="6">
        <v>17265662.560227193</v>
      </c>
      <c r="V27" s="6">
        <f>'[1]19.DW Ach'!$AN25*10000</f>
        <v>23128100</v>
      </c>
      <c r="W27" s="6">
        <f t="shared" si="3"/>
        <v>103234834.92154524</v>
      </c>
      <c r="X27" s="7">
        <f t="shared" si="3"/>
        <v>105824324.09500001</v>
      </c>
      <c r="Y27" s="11"/>
      <c r="Z27" s="11"/>
    </row>
    <row r="28" spans="1:26" s="3" customFormat="1" x14ac:dyDescent="0.3">
      <c r="A28" s="5">
        <v>22</v>
      </c>
      <c r="B28" s="61" t="s">
        <v>71</v>
      </c>
      <c r="C28" s="6">
        <v>117690755.92035797</v>
      </c>
      <c r="D28" s="6">
        <f>'[1]19.DW Ach'!$J26*10000</f>
        <v>106835299.99999999</v>
      </c>
      <c r="E28" s="6">
        <v>27847148.772013012</v>
      </c>
      <c r="F28" s="6">
        <f>'[1]19.DW Ach'!$M26*10000</f>
        <v>30216622.192000005</v>
      </c>
      <c r="G28" s="6">
        <v>200000</v>
      </c>
      <c r="H28" s="6">
        <f>'[1]19.DW Ach'!$P26*10000</f>
        <v>157200</v>
      </c>
      <c r="I28" s="6">
        <v>1151287.3285822039</v>
      </c>
      <c r="J28" s="6">
        <f>'[1]19.DW Ach'!$S26*10000</f>
        <v>756300</v>
      </c>
      <c r="K28" s="6">
        <v>3743152.8672174076</v>
      </c>
      <c r="L28" s="6">
        <f>'[1]19.DW Ach'!$V26*10000</f>
        <v>737300</v>
      </c>
      <c r="M28" s="6">
        <v>203639.59611399076</v>
      </c>
      <c r="N28" s="6">
        <f>'[1]19.DW Ach'!$Y26*10000</f>
        <v>1700.0000000000002</v>
      </c>
      <c r="O28" s="6">
        <v>0</v>
      </c>
      <c r="P28" s="6">
        <f>'[1]19.DW Ach'!$AB26*10000</f>
        <v>0</v>
      </c>
      <c r="Q28" s="6">
        <v>1579556.8003911762</v>
      </c>
      <c r="R28" s="6">
        <f>'[1]19.DW Ach'!$AE26*10000</f>
        <v>852800</v>
      </c>
      <c r="S28" s="6">
        <f t="shared" si="2"/>
        <v>152415541.28467578</v>
      </c>
      <c r="T28" s="6">
        <f t="shared" si="2"/>
        <v>139557222.192</v>
      </c>
      <c r="U28" s="6">
        <v>40441471.898626402</v>
      </c>
      <c r="V28" s="6">
        <f>'[1]19.DW Ach'!$AN26*10000</f>
        <v>54445100</v>
      </c>
      <c r="W28" s="6">
        <f t="shared" si="3"/>
        <v>192857013.18330216</v>
      </c>
      <c r="X28" s="7">
        <f t="shared" si="3"/>
        <v>194002322.192</v>
      </c>
      <c r="Y28" s="11"/>
      <c r="Z28" s="11"/>
    </row>
    <row r="29" spans="1:26" s="3" customFormat="1" x14ac:dyDescent="0.3">
      <c r="A29" s="4">
        <v>23</v>
      </c>
      <c r="B29" s="61" t="s">
        <v>72</v>
      </c>
      <c r="C29" s="6">
        <v>52062699.481495112</v>
      </c>
      <c r="D29" s="6">
        <f>'[1]19.DW Ach'!$J27*10000</f>
        <v>55633399.999999985</v>
      </c>
      <c r="E29" s="6">
        <v>78011653.677032426</v>
      </c>
      <c r="F29" s="6">
        <f>'[1]19.DW Ach'!$M27*10000</f>
        <v>106359746.741</v>
      </c>
      <c r="G29" s="6">
        <v>3480000</v>
      </c>
      <c r="H29" s="6">
        <f>'[1]19.DW Ach'!$P27*10000</f>
        <v>761600</v>
      </c>
      <c r="I29" s="6">
        <v>2365232.7327603074</v>
      </c>
      <c r="J29" s="6">
        <f>'[1]19.DW Ach'!$S27*10000</f>
        <v>1576000</v>
      </c>
      <c r="K29" s="6">
        <v>8999665.2017237097</v>
      </c>
      <c r="L29" s="6">
        <f>'[1]19.DW Ach'!$V27*10000</f>
        <v>4697500</v>
      </c>
      <c r="M29" s="6">
        <v>949964.66018194729</v>
      </c>
      <c r="N29" s="6">
        <f>'[1]19.DW Ach'!$Y27*10000</f>
        <v>1500</v>
      </c>
      <c r="O29" s="6">
        <v>3294422.8980855285</v>
      </c>
      <c r="P29" s="6">
        <f>'[1]19.DW Ach'!$AB27*10000</f>
        <v>0</v>
      </c>
      <c r="Q29" s="6">
        <v>1299910.3005024437</v>
      </c>
      <c r="R29" s="6">
        <f>'[1]19.DW Ach'!$AE27*10000</f>
        <v>613400</v>
      </c>
      <c r="S29" s="6">
        <f t="shared" si="2"/>
        <v>150463548.95178148</v>
      </c>
      <c r="T29" s="6">
        <f t="shared" si="2"/>
        <v>169643146.741</v>
      </c>
      <c r="U29" s="6">
        <v>302282175.54069275</v>
      </c>
      <c r="V29" s="6">
        <f>'[1]19.DW Ach'!$AN27*10000</f>
        <v>489903600.00000006</v>
      </c>
      <c r="W29" s="6">
        <f t="shared" si="3"/>
        <v>452745724.4924742</v>
      </c>
      <c r="X29" s="7">
        <f t="shared" si="3"/>
        <v>659546746.74100006</v>
      </c>
      <c r="Y29" s="11"/>
      <c r="Z29" s="11"/>
    </row>
    <row r="30" spans="1:26" s="3" customFormat="1" x14ac:dyDescent="0.3">
      <c r="A30" s="5">
        <v>24</v>
      </c>
      <c r="B30" s="61" t="s">
        <v>73</v>
      </c>
      <c r="C30" s="6">
        <v>58233360.393666841</v>
      </c>
      <c r="D30" s="6">
        <f>'[1]19.DW Ach'!$J28*10000</f>
        <v>55770300.000000007</v>
      </c>
      <c r="E30" s="6">
        <v>12112029.258904517</v>
      </c>
      <c r="F30" s="6">
        <f>'[1]19.DW Ach'!$M28*10000</f>
        <v>13060500.000000002</v>
      </c>
      <c r="G30" s="6">
        <v>0</v>
      </c>
      <c r="H30" s="6">
        <f>'[1]19.DW Ach'!$P28*10000</f>
        <v>0</v>
      </c>
      <c r="I30" s="6">
        <v>519931.30991979706</v>
      </c>
      <c r="J30" s="6">
        <f>'[1]19.DW Ach'!$S28*10000</f>
        <v>335099.99999999988</v>
      </c>
      <c r="K30" s="6">
        <v>2956925.9176132563</v>
      </c>
      <c r="L30" s="6">
        <f>'[1]19.DW Ach'!$V28*10000</f>
        <v>675800</v>
      </c>
      <c r="M30" s="6">
        <v>50000.122668889133</v>
      </c>
      <c r="N30" s="6">
        <f>'[1]19.DW Ach'!$Y28*10000</f>
        <v>1200</v>
      </c>
      <c r="O30" s="6">
        <v>0</v>
      </c>
      <c r="P30" s="6">
        <f>'[1]19.DW Ach'!$AB28*10000</f>
        <v>0</v>
      </c>
      <c r="Q30" s="6">
        <v>874813.78261868376</v>
      </c>
      <c r="R30" s="6">
        <f>'[1]19.DW Ach'!$AE28*10000</f>
        <v>1193400</v>
      </c>
      <c r="S30" s="6">
        <f t="shared" si="2"/>
        <v>74747060.785391986</v>
      </c>
      <c r="T30" s="6">
        <f t="shared" si="2"/>
        <v>71036300.000000015</v>
      </c>
      <c r="U30" s="6">
        <v>15899519.577982228</v>
      </c>
      <c r="V30" s="6">
        <f>'[1]19.DW Ach'!$AN28*10000</f>
        <v>22540200</v>
      </c>
      <c r="W30" s="6">
        <f t="shared" si="3"/>
        <v>90646580.363374218</v>
      </c>
      <c r="X30" s="7">
        <f t="shared" si="3"/>
        <v>93576500.000000015</v>
      </c>
      <c r="Y30" s="11"/>
      <c r="Z30" s="11"/>
    </row>
    <row r="31" spans="1:26" s="3" customFormat="1" x14ac:dyDescent="0.3">
      <c r="A31" s="4">
        <v>25</v>
      </c>
      <c r="B31" s="61" t="s">
        <v>74</v>
      </c>
      <c r="C31" s="6">
        <v>125459991.7418119</v>
      </c>
      <c r="D31" s="6">
        <f>'[1]19.DW Ach'!$J29*10000</f>
        <v>115239200</v>
      </c>
      <c r="E31" s="6">
        <v>40753412.312945321</v>
      </c>
      <c r="F31" s="6">
        <f>'[1]19.DW Ach'!$M29*10000</f>
        <v>42163300</v>
      </c>
      <c r="G31" s="6">
        <v>2390000</v>
      </c>
      <c r="H31" s="6">
        <f>'[1]19.DW Ach'!$P29*10000</f>
        <v>0</v>
      </c>
      <c r="I31" s="6">
        <v>797203.76835427515</v>
      </c>
      <c r="J31" s="6">
        <f>'[1]19.DW Ach'!$S29*10000</f>
        <v>663600</v>
      </c>
      <c r="K31" s="6">
        <v>7007488.3934892612</v>
      </c>
      <c r="L31" s="6">
        <f>'[1]19.DW Ach'!$V29*10000</f>
        <v>1494599.9999999998</v>
      </c>
      <c r="M31" s="6">
        <v>349510.00435723871</v>
      </c>
      <c r="N31" s="6">
        <f>'[1]19.DW Ach'!$Y29*10000</f>
        <v>23400</v>
      </c>
      <c r="O31" s="6">
        <v>152727.73155089386</v>
      </c>
      <c r="P31" s="6">
        <f>'[1]19.DW Ach'!$AB29*10000</f>
        <v>100</v>
      </c>
      <c r="Q31" s="6">
        <v>137700.99543198323</v>
      </c>
      <c r="R31" s="6">
        <f>'[1]19.DW Ach'!$AE29*10000</f>
        <v>1234300</v>
      </c>
      <c r="S31" s="6">
        <f t="shared" si="2"/>
        <v>177048034.94794089</v>
      </c>
      <c r="T31" s="6">
        <f t="shared" si="2"/>
        <v>160818500</v>
      </c>
      <c r="U31" s="6">
        <v>25150640.388245188</v>
      </c>
      <c r="V31" s="6">
        <f>'[1]19.DW Ach'!$AN29*10000</f>
        <v>38689000</v>
      </c>
      <c r="W31" s="6">
        <f t="shared" si="3"/>
        <v>202198675.33618608</v>
      </c>
      <c r="X31" s="7">
        <f t="shared" si="3"/>
        <v>199507500</v>
      </c>
      <c r="Y31" s="11"/>
      <c r="Z31" s="11"/>
    </row>
    <row r="32" spans="1:26" s="3" customFormat="1" x14ac:dyDescent="0.3">
      <c r="A32" s="5">
        <v>26</v>
      </c>
      <c r="B32" s="61" t="s">
        <v>75</v>
      </c>
      <c r="C32" s="6">
        <v>95647366.167799428</v>
      </c>
      <c r="D32" s="6">
        <f>'[1]19.DW Ach'!$J30*10000</f>
        <v>88514300</v>
      </c>
      <c r="E32" s="6">
        <v>20441883.737168454</v>
      </c>
      <c r="F32" s="6">
        <f>'[1]19.DW Ach'!$M30*10000</f>
        <v>21030951.356999993</v>
      </c>
      <c r="G32" s="6">
        <v>10000</v>
      </c>
      <c r="H32" s="6">
        <f>'[1]19.DW Ach'!$P30*10000</f>
        <v>0</v>
      </c>
      <c r="I32" s="6">
        <v>810526.01739588624</v>
      </c>
      <c r="J32" s="6">
        <f>'[1]19.DW Ach'!$S30*10000</f>
        <v>698500.00000000012</v>
      </c>
      <c r="K32" s="6">
        <v>2170939.168123336</v>
      </c>
      <c r="L32" s="6">
        <f>'[1]19.DW Ach'!$V30*10000</f>
        <v>421000</v>
      </c>
      <c r="M32" s="6">
        <v>359617.76387695095</v>
      </c>
      <c r="N32" s="6">
        <f>'[1]19.DW Ach'!$Y30*10000</f>
        <v>6400</v>
      </c>
      <c r="O32" s="6">
        <v>14545.415974203777</v>
      </c>
      <c r="P32" s="6">
        <f>'[1]19.DW Ach'!$AB30*10000</f>
        <v>0</v>
      </c>
      <c r="Q32" s="6">
        <v>7012374.6284178169</v>
      </c>
      <c r="R32" s="6">
        <f>'[1]19.DW Ach'!$AE30*10000</f>
        <v>4310500.0000000009</v>
      </c>
      <c r="S32" s="6">
        <f t="shared" si="2"/>
        <v>126467252.89875607</v>
      </c>
      <c r="T32" s="6">
        <f t="shared" si="2"/>
        <v>114981651.35699999</v>
      </c>
      <c r="U32" s="6">
        <v>22770705.770297565</v>
      </c>
      <c r="V32" s="6">
        <f>'[1]19.DW Ach'!$AN30*10000</f>
        <v>33808200</v>
      </c>
      <c r="W32" s="6">
        <f t="shared" si="3"/>
        <v>149237958.66905364</v>
      </c>
      <c r="X32" s="7">
        <f t="shared" si="3"/>
        <v>148789851.35699999</v>
      </c>
      <c r="Y32" s="11"/>
      <c r="Z32" s="11"/>
    </row>
    <row r="33" spans="1:26" s="3" customFormat="1" ht="17.25" thickBot="1" x14ac:dyDescent="0.35">
      <c r="A33" s="79" t="s">
        <v>49</v>
      </c>
      <c r="B33" s="119" t="s">
        <v>26</v>
      </c>
      <c r="C33" s="60">
        <f>SUM(C7:C32)</f>
        <v>2309997823.3347573</v>
      </c>
      <c r="D33" s="60">
        <f t="shared" ref="D33:X33" si="4">SUM(D7:D32)</f>
        <v>2081357200</v>
      </c>
      <c r="E33" s="60">
        <f t="shared" si="4"/>
        <v>690004000.00000012</v>
      </c>
      <c r="F33" s="60">
        <f t="shared" si="4"/>
        <v>711131008.97500002</v>
      </c>
      <c r="G33" s="60">
        <f t="shared" si="4"/>
        <v>10999900</v>
      </c>
      <c r="H33" s="60">
        <f t="shared" si="4"/>
        <v>1369700</v>
      </c>
      <c r="I33" s="60">
        <f t="shared" si="4"/>
        <v>19999890.657561786</v>
      </c>
      <c r="J33" s="60">
        <f t="shared" si="4"/>
        <v>13525900</v>
      </c>
      <c r="K33" s="60">
        <f t="shared" si="4"/>
        <v>114999971.77162208</v>
      </c>
      <c r="L33" s="60">
        <f t="shared" si="4"/>
        <v>24376700</v>
      </c>
      <c r="M33" s="60">
        <f t="shared" si="4"/>
        <v>5000944.5319935484</v>
      </c>
      <c r="N33" s="60">
        <f t="shared" si="4"/>
        <v>160100</v>
      </c>
      <c r="O33" s="60">
        <f t="shared" si="4"/>
        <v>4000876.3087733346</v>
      </c>
      <c r="P33" s="60">
        <f t="shared" si="4"/>
        <v>11500</v>
      </c>
      <c r="Q33" s="60">
        <f t="shared" si="4"/>
        <v>74997510.872693464</v>
      </c>
      <c r="R33" s="60">
        <f t="shared" si="4"/>
        <v>54840100</v>
      </c>
      <c r="S33" s="60">
        <f t="shared" si="4"/>
        <v>3230000917.4774008</v>
      </c>
      <c r="T33" s="60">
        <f t="shared" si="4"/>
        <v>2886772208.9749999</v>
      </c>
      <c r="U33" s="60">
        <f t="shared" si="4"/>
        <v>1200006000.5999999</v>
      </c>
      <c r="V33" s="60">
        <f t="shared" si="4"/>
        <v>1885568900</v>
      </c>
      <c r="W33" s="60">
        <f t="shared" si="4"/>
        <v>4430006918.0774012</v>
      </c>
      <c r="X33" s="60">
        <f t="shared" si="4"/>
        <v>4772341108.9750004</v>
      </c>
      <c r="Y33" s="11"/>
      <c r="Z33" s="11"/>
    </row>
    <row r="34" spans="1:26" x14ac:dyDescent="0.2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</sheetData>
  <mergeCells count="16">
    <mergeCell ref="A33:B33"/>
    <mergeCell ref="K4:L5"/>
    <mergeCell ref="M4:N5"/>
    <mergeCell ref="O4:P5"/>
    <mergeCell ref="Q4:R5"/>
    <mergeCell ref="A1:W2"/>
    <mergeCell ref="A3:X3"/>
    <mergeCell ref="S4:T5"/>
    <mergeCell ref="U4:V5"/>
    <mergeCell ref="A4:A6"/>
    <mergeCell ref="B4:B6"/>
    <mergeCell ref="W4:X5"/>
    <mergeCell ref="C4:D5"/>
    <mergeCell ref="E4:F5"/>
    <mergeCell ref="G4:H5"/>
    <mergeCell ref="I4:J5"/>
  </mergeCells>
  <conditionalFormatting sqref="C7:D32">
    <cfRule type="expression" dxfId="25" priority="22">
      <formula>AND(#REF!&gt;0,C7&lt;1)</formula>
    </cfRule>
  </conditionalFormatting>
  <conditionalFormatting sqref="C33:X33">
    <cfRule type="expression" dxfId="24" priority="21">
      <formula>AND(#REF!&gt;0,C33&lt;1)</formula>
    </cfRule>
  </conditionalFormatting>
  <conditionalFormatting sqref="E7:E32 G7:G32 I7:I32 K7:K32 M7:M32 O7:O32 Q7:Q32 S7:U32">
    <cfRule type="expression" dxfId="23" priority="20">
      <formula>AND(#REF!&gt;0,E7&lt;1)</formula>
    </cfRule>
  </conditionalFormatting>
  <conditionalFormatting sqref="X7:X32">
    <cfRule type="expression" dxfId="21" priority="10">
      <formula>AND(#REF!&gt;0,X7&lt;1)</formula>
    </cfRule>
  </conditionalFormatting>
  <conditionalFormatting sqref="W7:W32">
    <cfRule type="expression" dxfId="20" priority="9">
      <formula>AND(#REF!&gt;0,W7&lt;1)</formula>
    </cfRule>
  </conditionalFormatting>
  <conditionalFormatting sqref="F7:F32">
    <cfRule type="expression" dxfId="7" priority="8">
      <formula>AND(#REF!&gt;0,F7&lt;1)</formula>
    </cfRule>
  </conditionalFormatting>
  <conditionalFormatting sqref="H7:H32">
    <cfRule type="expression" dxfId="6" priority="7">
      <formula>AND(#REF!&gt;0,H7&lt;1)</formula>
    </cfRule>
  </conditionalFormatting>
  <conditionalFormatting sqref="J7:J32">
    <cfRule type="expression" dxfId="5" priority="6">
      <formula>AND(#REF!&gt;0,J7&lt;1)</formula>
    </cfRule>
  </conditionalFormatting>
  <conditionalFormatting sqref="L7:L32">
    <cfRule type="expression" dxfId="4" priority="5">
      <formula>AND(#REF!&gt;0,L7&lt;1)</formula>
    </cfRule>
  </conditionalFormatting>
  <conditionalFormatting sqref="N7:N32">
    <cfRule type="expression" dxfId="3" priority="4">
      <formula>AND(#REF!&gt;0,N7&lt;1)</formula>
    </cfRule>
  </conditionalFormatting>
  <conditionalFormatting sqref="P7:P32">
    <cfRule type="expression" dxfId="2" priority="3">
      <formula>AND(#REF!&gt;0,P7&lt;1)</formula>
    </cfRule>
  </conditionalFormatting>
  <conditionalFormatting sqref="R7:R32">
    <cfRule type="expression" dxfId="1" priority="2">
      <formula>AND(#REF!&gt;0,R7&lt;1)</formula>
    </cfRule>
  </conditionalFormatting>
  <conditionalFormatting sqref="V7:V32">
    <cfRule type="expression" dxfId="0" priority="1">
      <formula>AND(#REF!&gt;0,V7&lt;1)</formula>
    </cfRule>
  </conditionalFormatting>
  <printOptions horizontalCentered="1"/>
  <pageMargins left="0.15748031496062992" right="0.15748031496062992" top="0.15748031496062992" bottom="0.19685039370078741" header="0.15748031496062992" footer="0.31496062992125984"/>
  <pageSetup paperSize="9" scale="90" orientation="landscape" horizontalDpi="0" verticalDpi="0" r:id="rId1"/>
  <rowBreaks count="1" manualBreakCount="1">
    <brk id="2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11D4-AEB7-47D5-8D0D-0BA885454871}">
  <dimension ref="A1:AQ60"/>
  <sheetViews>
    <sheetView showGridLines="0" zoomScale="90" zoomScaleNormal="90" workbookViewId="0">
      <pane xSplit="2" ySplit="4" topLeftCell="AA29" activePane="bottomRight" state="frozen"/>
      <selection activeCell="C14" sqref="C14"/>
      <selection pane="topRight" activeCell="C14" sqref="C14"/>
      <selection pane="bottomLeft" activeCell="C14" sqref="C14"/>
      <selection pane="bottomRight" activeCell="AQ38" sqref="AQ38"/>
    </sheetView>
  </sheetViews>
  <sheetFormatPr defaultRowHeight="15" x14ac:dyDescent="0.25"/>
  <cols>
    <col min="1" max="1" width="4.7109375" style="15" bestFit="1" customWidth="1"/>
    <col min="2" max="2" width="26.85546875" style="29" customWidth="1"/>
    <col min="3" max="3" width="15.42578125" customWidth="1"/>
    <col min="4" max="4" width="15.85546875" customWidth="1"/>
    <col min="5" max="5" width="11.5703125" customWidth="1"/>
    <col min="6" max="6" width="12" customWidth="1"/>
    <col min="7" max="7" width="13.7109375" style="16" bestFit="1" customWidth="1"/>
    <col min="8" max="8" width="11.42578125" style="16" customWidth="1"/>
    <col min="9" max="9" width="12.5703125" style="16" bestFit="1" customWidth="1"/>
    <col min="10" max="10" width="12.28515625" style="16" customWidth="1"/>
    <col min="11" max="11" width="12.42578125" style="16" bestFit="1" customWidth="1"/>
    <col min="12" max="12" width="10" style="16" bestFit="1" customWidth="1"/>
    <col min="13" max="13" width="11.28515625" style="16" bestFit="1" customWidth="1"/>
    <col min="14" max="14" width="11.7109375" style="16" bestFit="1" customWidth="1"/>
    <col min="15" max="15" width="10.85546875" style="16" customWidth="1"/>
    <col min="16" max="16" width="11" style="16" customWidth="1"/>
    <col min="17" max="17" width="11.140625" style="16" customWidth="1"/>
    <col min="18" max="18" width="11.42578125" style="16" customWidth="1"/>
    <col min="19" max="19" width="7.85546875" style="16" customWidth="1"/>
    <col min="20" max="20" width="9.28515625" style="16" customWidth="1"/>
    <col min="21" max="21" width="12.140625" style="16" customWidth="1"/>
    <col min="22" max="22" width="12.85546875" style="16" customWidth="1"/>
    <col min="23" max="23" width="9.5703125" style="16" bestFit="1" customWidth="1"/>
    <col min="24" max="24" width="10.28515625" style="16" bestFit="1" customWidth="1"/>
    <col min="25" max="25" width="9.5703125" style="16" bestFit="1" customWidth="1"/>
    <col min="26" max="26" width="10.28515625" style="16" bestFit="1" customWidth="1"/>
    <col min="27" max="28" width="13.28515625" style="16" customWidth="1"/>
    <col min="29" max="29" width="13.140625" style="16" customWidth="1"/>
    <col min="30" max="30" width="13.28515625" style="16" customWidth="1"/>
    <col min="31" max="36" width="10.7109375" style="16" customWidth="1"/>
    <col min="37" max="37" width="11.5703125" style="16" customWidth="1"/>
    <col min="38" max="38" width="10.7109375" style="16" customWidth="1"/>
  </cols>
  <sheetData>
    <row r="1" spans="1:39" s="2" customFormat="1" ht="33.75" customHeight="1" x14ac:dyDescent="0.25">
      <c r="A1" s="12" t="s">
        <v>90</v>
      </c>
      <c r="B1" s="13"/>
      <c r="D1" s="122" t="s">
        <v>91</v>
      </c>
      <c r="E1" s="122"/>
      <c r="G1" s="14"/>
      <c r="H1" s="14"/>
      <c r="I1" s="14"/>
      <c r="J1" s="14"/>
      <c r="K1" s="14"/>
      <c r="L1" s="122" t="s">
        <v>91</v>
      </c>
      <c r="M1" s="122"/>
      <c r="N1" s="14"/>
      <c r="O1" s="14"/>
      <c r="P1" s="14"/>
      <c r="Q1" s="14"/>
      <c r="R1" s="14"/>
      <c r="S1" s="14"/>
      <c r="T1" s="122" t="s">
        <v>91</v>
      </c>
      <c r="U1" s="122"/>
      <c r="V1" s="122"/>
      <c r="W1" s="14"/>
      <c r="X1" s="14"/>
      <c r="Y1" s="14"/>
      <c r="Z1" s="14"/>
      <c r="AA1" s="14"/>
      <c r="AB1" s="122" t="s">
        <v>91</v>
      </c>
      <c r="AC1" s="122"/>
      <c r="AD1" s="14"/>
      <c r="AE1" s="14"/>
      <c r="AF1" s="14"/>
      <c r="AG1" s="14"/>
      <c r="AH1" s="14"/>
      <c r="AI1" s="14"/>
      <c r="AJ1" s="122" t="s">
        <v>91</v>
      </c>
      <c r="AK1" s="122"/>
      <c r="AL1" s="14"/>
    </row>
    <row r="2" spans="1:39" s="53" customFormat="1" ht="41.25" customHeight="1" x14ac:dyDescent="0.3">
      <c r="A2" s="51"/>
      <c r="B2" s="52"/>
      <c r="C2" s="120" t="s">
        <v>134</v>
      </c>
      <c r="D2" s="121"/>
      <c r="E2" s="121"/>
      <c r="F2" s="121"/>
      <c r="G2" s="120" t="s">
        <v>135</v>
      </c>
      <c r="H2" s="121"/>
      <c r="I2" s="121"/>
      <c r="J2" s="121"/>
      <c r="K2" s="121"/>
      <c r="L2" s="121"/>
      <c r="M2" s="121"/>
      <c r="N2" s="121"/>
      <c r="O2" s="120" t="s">
        <v>136</v>
      </c>
      <c r="P2" s="121"/>
      <c r="Q2" s="121"/>
      <c r="R2" s="121"/>
      <c r="S2" s="121"/>
      <c r="T2" s="121"/>
      <c r="U2" s="121"/>
      <c r="V2" s="121"/>
      <c r="W2" s="120" t="s">
        <v>137</v>
      </c>
      <c r="X2" s="121"/>
      <c r="Y2" s="121"/>
      <c r="Z2" s="121"/>
      <c r="AA2" s="121"/>
      <c r="AB2" s="121"/>
      <c r="AC2" s="121"/>
      <c r="AD2" s="121"/>
      <c r="AE2" s="120" t="s">
        <v>138</v>
      </c>
      <c r="AF2" s="121"/>
      <c r="AG2" s="121"/>
      <c r="AH2" s="121"/>
      <c r="AI2" s="121"/>
      <c r="AJ2" s="121"/>
      <c r="AK2" s="121"/>
      <c r="AL2" s="121"/>
    </row>
    <row r="3" spans="1:39" s="16" customFormat="1" x14ac:dyDescent="0.2">
      <c r="A3" s="126" t="s">
        <v>86</v>
      </c>
      <c r="B3" s="126" t="s">
        <v>87</v>
      </c>
      <c r="C3" s="124" t="s">
        <v>92</v>
      </c>
      <c r="D3" s="124"/>
      <c r="E3" s="124" t="s">
        <v>93</v>
      </c>
      <c r="F3" s="124"/>
      <c r="G3" s="124" t="s">
        <v>94</v>
      </c>
      <c r="H3" s="124"/>
      <c r="I3" s="124" t="s">
        <v>95</v>
      </c>
      <c r="J3" s="124"/>
      <c r="K3" s="124" t="s">
        <v>39</v>
      </c>
      <c r="L3" s="124"/>
      <c r="M3" s="124" t="s">
        <v>49</v>
      </c>
      <c r="N3" s="124"/>
      <c r="O3" s="124" t="s">
        <v>79</v>
      </c>
      <c r="P3" s="124"/>
      <c r="Q3" s="124" t="s">
        <v>80</v>
      </c>
      <c r="R3" s="124"/>
      <c r="S3" s="124" t="s">
        <v>81</v>
      </c>
      <c r="T3" s="124"/>
      <c r="U3" s="124" t="s">
        <v>82</v>
      </c>
      <c r="V3" s="124"/>
      <c r="W3" s="124" t="s">
        <v>96</v>
      </c>
      <c r="X3" s="124"/>
      <c r="Y3" s="124" t="s">
        <v>97</v>
      </c>
      <c r="Z3" s="124"/>
      <c r="AA3" s="124" t="s">
        <v>98</v>
      </c>
      <c r="AB3" s="124"/>
      <c r="AC3" s="124" t="s">
        <v>99</v>
      </c>
      <c r="AD3" s="124"/>
      <c r="AE3" s="123" t="s">
        <v>100</v>
      </c>
      <c r="AF3" s="123"/>
      <c r="AG3" s="123" t="s">
        <v>101</v>
      </c>
      <c r="AH3" s="123"/>
      <c r="AI3" s="123" t="s">
        <v>102</v>
      </c>
      <c r="AJ3" s="123"/>
      <c r="AK3" s="123" t="s">
        <v>103</v>
      </c>
      <c r="AL3" s="123"/>
    </row>
    <row r="4" spans="1:39" s="16" customFormat="1" ht="14.25" x14ac:dyDescent="0.2">
      <c r="A4" s="126"/>
      <c r="B4" s="126"/>
      <c r="C4" s="17" t="s">
        <v>41</v>
      </c>
      <c r="D4" s="17" t="s">
        <v>2</v>
      </c>
      <c r="E4" s="17" t="s">
        <v>41</v>
      </c>
      <c r="F4" s="17" t="s">
        <v>2</v>
      </c>
      <c r="G4" s="18" t="s">
        <v>41</v>
      </c>
      <c r="H4" s="18" t="s">
        <v>2</v>
      </c>
      <c r="I4" s="18" t="s">
        <v>41</v>
      </c>
      <c r="J4" s="18" t="s">
        <v>2</v>
      </c>
      <c r="K4" s="18" t="s">
        <v>41</v>
      </c>
      <c r="L4" s="18" t="s">
        <v>2</v>
      </c>
      <c r="M4" s="18" t="s">
        <v>41</v>
      </c>
      <c r="N4" s="18" t="s">
        <v>2</v>
      </c>
      <c r="O4" s="18" t="s">
        <v>41</v>
      </c>
      <c r="P4" s="18" t="s">
        <v>2</v>
      </c>
      <c r="Q4" s="18" t="s">
        <v>41</v>
      </c>
      <c r="R4" s="18" t="s">
        <v>2</v>
      </c>
      <c r="S4" s="18" t="s">
        <v>41</v>
      </c>
      <c r="T4" s="18" t="s">
        <v>2</v>
      </c>
      <c r="U4" s="18" t="s">
        <v>41</v>
      </c>
      <c r="V4" s="18" t="s">
        <v>2</v>
      </c>
      <c r="W4" s="18" t="s">
        <v>41</v>
      </c>
      <c r="X4" s="18" t="s">
        <v>2</v>
      </c>
      <c r="Y4" s="18" t="s">
        <v>41</v>
      </c>
      <c r="Z4" s="18" t="s">
        <v>2</v>
      </c>
      <c r="AA4" s="18" t="s">
        <v>41</v>
      </c>
      <c r="AB4" s="18" t="s">
        <v>2</v>
      </c>
      <c r="AC4" s="18" t="s">
        <v>41</v>
      </c>
      <c r="AD4" s="18" t="s">
        <v>2</v>
      </c>
      <c r="AE4" s="19" t="s">
        <v>41</v>
      </c>
      <c r="AF4" s="19" t="s">
        <v>2</v>
      </c>
      <c r="AG4" s="19" t="s">
        <v>41</v>
      </c>
      <c r="AH4" s="19" t="s">
        <v>2</v>
      </c>
      <c r="AI4" s="19" t="s">
        <v>41</v>
      </c>
      <c r="AJ4" s="19" t="s">
        <v>2</v>
      </c>
      <c r="AK4" s="19" t="s">
        <v>41</v>
      </c>
      <c r="AL4" s="19" t="s">
        <v>2</v>
      </c>
    </row>
    <row r="5" spans="1:39" x14ac:dyDescent="0.25">
      <c r="A5" s="20">
        <v>1</v>
      </c>
      <c r="B5" s="21" t="s">
        <v>3</v>
      </c>
      <c r="C5" s="22">
        <v>6302.7858313374509</v>
      </c>
      <c r="D5" s="22">
        <v>56.725072482037064</v>
      </c>
      <c r="E5" s="22">
        <v>354.82344845383</v>
      </c>
      <c r="F5" s="22">
        <v>18.181818181818183</v>
      </c>
      <c r="G5" s="22">
        <v>7299.4523698160274</v>
      </c>
      <c r="H5" s="22">
        <v>62.046182386252696</v>
      </c>
      <c r="I5" s="22">
        <v>1168.241461038961</v>
      </c>
      <c r="J5" s="22">
        <v>40.888347257410871</v>
      </c>
      <c r="K5" s="22">
        <v>730.36355950116251</v>
      </c>
      <c r="L5" s="22">
        <v>2.1910612560658271</v>
      </c>
      <c r="M5" s="23">
        <v>9198.0573903561508</v>
      </c>
      <c r="N5" s="50">
        <v>105.12559089972939</v>
      </c>
      <c r="O5" s="22">
        <v>1350</v>
      </c>
      <c r="P5" s="22">
        <v>87.75</v>
      </c>
      <c r="Q5" s="22">
        <v>5759.9999999999982</v>
      </c>
      <c r="R5" s="22">
        <v>236.15981107215109</v>
      </c>
      <c r="S5" s="22">
        <v>47.999999981183997</v>
      </c>
      <c r="T5" s="22">
        <v>43.199999999999996</v>
      </c>
      <c r="U5" s="22">
        <v>875.00000000000034</v>
      </c>
      <c r="V5" s="22">
        <v>131.25</v>
      </c>
      <c r="W5" s="22">
        <v>80.402010050251263</v>
      </c>
      <c r="X5" s="22">
        <v>8.0402010050251249</v>
      </c>
      <c r="Y5" s="22">
        <v>312.73757826656652</v>
      </c>
      <c r="Z5" s="22">
        <v>62.547515653313319</v>
      </c>
      <c r="AA5" s="22">
        <v>4298.1769173329449</v>
      </c>
      <c r="AB5" s="22">
        <v>206.76923076923077</v>
      </c>
      <c r="AC5" s="22">
        <v>1031.6001660046245</v>
      </c>
      <c r="AD5" s="22">
        <v>83.89705882352942</v>
      </c>
      <c r="AE5" s="23">
        <v>13872.686005957363</v>
      </c>
      <c r="AF5" s="50">
        <v>30.093613130205526</v>
      </c>
      <c r="AG5" s="23">
        <v>16331.61151947721</v>
      </c>
      <c r="AH5" s="50">
        <v>216</v>
      </c>
      <c r="AI5" s="23">
        <v>2920.7613024642351</v>
      </c>
      <c r="AJ5" s="50">
        <v>200</v>
      </c>
      <c r="AK5" s="23">
        <v>33125.058827898807</v>
      </c>
      <c r="AL5" s="23">
        <v>446.09361313020554</v>
      </c>
      <c r="AM5" s="57"/>
    </row>
    <row r="6" spans="1:39" x14ac:dyDescent="0.25">
      <c r="A6" s="20">
        <v>2</v>
      </c>
      <c r="B6" s="21" t="s">
        <v>4</v>
      </c>
      <c r="C6" s="22">
        <v>3781.6714988024705</v>
      </c>
      <c r="D6" s="22">
        <v>34.03504348922224</v>
      </c>
      <c r="E6" s="22">
        <v>236.54896563588665</v>
      </c>
      <c r="F6" s="22">
        <v>12.121212121212121</v>
      </c>
      <c r="G6" s="22">
        <v>4883.0819301527908</v>
      </c>
      <c r="H6" s="22">
        <v>41.506756492872491</v>
      </c>
      <c r="I6" s="22">
        <v>781.51325324675327</v>
      </c>
      <c r="J6" s="22">
        <v>27.352894372198996</v>
      </c>
      <c r="K6" s="22">
        <v>488.58803635595018</v>
      </c>
      <c r="L6" s="22">
        <v>1.4657444264716226</v>
      </c>
      <c r="M6" s="23">
        <v>6153.1832197554941</v>
      </c>
      <c r="N6" s="50">
        <v>70.325395291543103</v>
      </c>
      <c r="O6" s="22">
        <v>1499.9999999999998</v>
      </c>
      <c r="P6" s="22">
        <v>97.5</v>
      </c>
      <c r="Q6" s="22">
        <v>4679.9999999999982</v>
      </c>
      <c r="R6" s="22">
        <v>191.87984649612275</v>
      </c>
      <c r="S6" s="22">
        <v>41.999999983535993</v>
      </c>
      <c r="T6" s="22">
        <v>37.799999999999997</v>
      </c>
      <c r="U6" s="22">
        <v>175.00000000000009</v>
      </c>
      <c r="V6" s="22">
        <v>26.25</v>
      </c>
      <c r="W6" s="22">
        <v>60.301507537688444</v>
      </c>
      <c r="X6" s="22">
        <v>6.0301507537688446</v>
      </c>
      <c r="Y6" s="22">
        <v>121.08554649781291</v>
      </c>
      <c r="Z6" s="22">
        <v>24.217109299562591</v>
      </c>
      <c r="AA6" s="22">
        <v>3760.9048026663268</v>
      </c>
      <c r="AB6" s="22">
        <v>180.92307692307691</v>
      </c>
      <c r="AC6" s="22">
        <v>825.28013280369942</v>
      </c>
      <c r="AD6" s="22">
        <v>67.117647058823536</v>
      </c>
      <c r="AE6" s="23">
        <v>8451.8613047694635</v>
      </c>
      <c r="AF6" s="50">
        <v>18.337019829202827</v>
      </c>
      <c r="AG6" s="23">
        <v>12724.964049781853</v>
      </c>
      <c r="AH6" s="50">
        <v>168.29889882421506</v>
      </c>
      <c r="AI6" s="23">
        <v>1460.3806512321175</v>
      </c>
      <c r="AJ6" s="50">
        <v>100</v>
      </c>
      <c r="AK6" s="23">
        <v>22637.206005783431</v>
      </c>
      <c r="AL6" s="23">
        <v>286.63591865341789</v>
      </c>
      <c r="AM6" s="57"/>
    </row>
    <row r="7" spans="1:39" x14ac:dyDescent="0.25">
      <c r="A7" s="20">
        <v>3</v>
      </c>
      <c r="B7" s="21" t="s">
        <v>5</v>
      </c>
      <c r="C7" s="22">
        <v>491.61729484432118</v>
      </c>
      <c r="D7" s="22">
        <v>4.4245556535988912</v>
      </c>
      <c r="E7" s="22">
        <v>47.309793127177322</v>
      </c>
      <c r="F7" s="22">
        <v>2.4242424242424243</v>
      </c>
      <c r="G7" s="22">
        <v>251.70525413158714</v>
      </c>
      <c r="H7" s="22">
        <v>2.1395235305604374</v>
      </c>
      <c r="I7" s="22">
        <v>40.284188311688311</v>
      </c>
      <c r="J7" s="22">
        <v>1.409943008876237</v>
      </c>
      <c r="K7" s="22">
        <v>25.184950327626293</v>
      </c>
      <c r="L7" s="22">
        <v>7.5553836416063017E-2</v>
      </c>
      <c r="M7" s="23">
        <v>317.1743927709017</v>
      </c>
      <c r="N7" s="50">
        <v>3.6250203758527375</v>
      </c>
      <c r="O7" s="22">
        <v>45</v>
      </c>
      <c r="P7" s="22">
        <v>2.9249999999999998</v>
      </c>
      <c r="Q7" s="22">
        <v>233.99999999999991</v>
      </c>
      <c r="R7" s="22">
        <v>9.5939923248061394</v>
      </c>
      <c r="S7" s="22">
        <v>3.5999999985887996</v>
      </c>
      <c r="T7" s="22">
        <v>3.24</v>
      </c>
      <c r="U7" s="22">
        <v>35.000000000000014</v>
      </c>
      <c r="V7" s="22">
        <v>5.25</v>
      </c>
      <c r="W7" s="22">
        <v>10.050251256281408</v>
      </c>
      <c r="X7" s="22">
        <v>1.0050251256281406</v>
      </c>
      <c r="Y7" s="22">
        <v>5.5472133430903758</v>
      </c>
      <c r="Z7" s="22">
        <v>1.1094426686180754</v>
      </c>
      <c r="AA7" s="22">
        <v>10.745442293332362</v>
      </c>
      <c r="AB7" s="22">
        <v>0.51692307692307693</v>
      </c>
      <c r="AC7" s="22">
        <v>0</v>
      </c>
      <c r="AD7" s="22">
        <v>0</v>
      </c>
      <c r="AE7" s="23">
        <v>165.57519920296363</v>
      </c>
      <c r="AF7" s="50">
        <v>0.35922923975286031</v>
      </c>
      <c r="AG7" s="23">
        <v>3780.4656295086133</v>
      </c>
      <c r="AH7" s="50">
        <v>50</v>
      </c>
      <c r="AI7" s="23">
        <v>510.30384660757613</v>
      </c>
      <c r="AJ7" s="50">
        <v>34.943207866869145</v>
      </c>
      <c r="AK7" s="23">
        <v>4456.3446753191529</v>
      </c>
      <c r="AL7" s="23">
        <v>85.302437106622008</v>
      </c>
      <c r="AM7" s="57"/>
    </row>
    <row r="8" spans="1:39" x14ac:dyDescent="0.25">
      <c r="A8" s="20">
        <v>4</v>
      </c>
      <c r="B8" s="21" t="s">
        <v>6</v>
      </c>
      <c r="C8" s="22">
        <v>15126.685995209882</v>
      </c>
      <c r="D8" s="22">
        <v>136.14017395688896</v>
      </c>
      <c r="E8" s="22">
        <v>1182.7448281794332</v>
      </c>
      <c r="F8" s="22">
        <v>60.606060606060609</v>
      </c>
      <c r="G8" s="22">
        <v>22905.178125974431</v>
      </c>
      <c r="H8" s="22">
        <v>201.3669205233353</v>
      </c>
      <c r="I8" s="22">
        <v>3665.8611363636364</v>
      </c>
      <c r="J8" s="22">
        <v>128.30481380773756</v>
      </c>
      <c r="K8" s="22">
        <v>2291.830479813993</v>
      </c>
      <c r="L8" s="22">
        <v>6.8753991138617341</v>
      </c>
      <c r="M8" s="23">
        <v>28862.869742152063</v>
      </c>
      <c r="N8" s="50">
        <v>336.54713344493462</v>
      </c>
      <c r="O8" s="22">
        <v>4050.0000000000005</v>
      </c>
      <c r="P8" s="22">
        <v>263.25</v>
      </c>
      <c r="Q8" s="22">
        <v>21599.999999999993</v>
      </c>
      <c r="R8" s="22">
        <v>885.59929152056668</v>
      </c>
      <c r="S8" s="22">
        <v>71.999999971775992</v>
      </c>
      <c r="T8" s="22">
        <v>64.8</v>
      </c>
      <c r="U8" s="22">
        <v>3500.0000000000014</v>
      </c>
      <c r="V8" s="22">
        <v>525</v>
      </c>
      <c r="W8" s="22">
        <v>301.5075376884422</v>
      </c>
      <c r="X8" s="22">
        <v>30.150753768844222</v>
      </c>
      <c r="Y8" s="22">
        <v>1080.3571942152307</v>
      </c>
      <c r="Z8" s="22">
        <v>216.0714388430462</v>
      </c>
      <c r="AA8" s="22">
        <v>64472.653759994166</v>
      </c>
      <c r="AB8" s="22">
        <v>3101.5384615384614</v>
      </c>
      <c r="AC8" s="22">
        <v>20632.003320092488</v>
      </c>
      <c r="AD8" s="22">
        <v>1677.9411764705883</v>
      </c>
      <c r="AE8" s="23">
        <v>43151.154755917822</v>
      </c>
      <c r="AF8" s="50">
        <v>93.620038460137479</v>
      </c>
      <c r="AG8" s="23">
        <v>43976.868335621853</v>
      </c>
      <c r="AH8" s="50">
        <v>581.63296066439818</v>
      </c>
      <c r="AI8" s="23">
        <v>11683.04520985694</v>
      </c>
      <c r="AJ8" s="50">
        <v>800</v>
      </c>
      <c r="AK8" s="23">
        <v>98811.068301396619</v>
      </c>
      <c r="AL8" s="23">
        <v>1475.2529991245356</v>
      </c>
      <c r="AM8" s="57"/>
    </row>
    <row r="9" spans="1:39" x14ac:dyDescent="0.25">
      <c r="A9" s="20">
        <v>5</v>
      </c>
      <c r="B9" s="21" t="s">
        <v>104</v>
      </c>
      <c r="C9" s="22">
        <v>2401.3614017395689</v>
      </c>
      <c r="D9" s="22">
        <v>21.612252615656118</v>
      </c>
      <c r="E9" s="22">
        <v>354.82344845383</v>
      </c>
      <c r="F9" s="22">
        <v>18.181818181818183</v>
      </c>
      <c r="G9" s="22">
        <v>4077.625116931712</v>
      </c>
      <c r="H9" s="22">
        <v>34.660281195079094</v>
      </c>
      <c r="I9" s="22">
        <v>652.60385064935076</v>
      </c>
      <c r="J9" s="22">
        <v>22.841076743795039</v>
      </c>
      <c r="K9" s="22">
        <v>407.99619530754597</v>
      </c>
      <c r="L9" s="22">
        <v>1.223972149940221</v>
      </c>
      <c r="M9" s="23">
        <v>5138.2251628886088</v>
      </c>
      <c r="N9" s="50">
        <v>58.72533008881436</v>
      </c>
      <c r="O9" s="22">
        <v>720</v>
      </c>
      <c r="P9" s="22">
        <v>46.8</v>
      </c>
      <c r="Q9" s="22">
        <v>3599.9999999999986</v>
      </c>
      <c r="R9" s="22">
        <v>147.59988192009448</v>
      </c>
      <c r="S9" s="22">
        <v>17.999999992943998</v>
      </c>
      <c r="T9" s="22">
        <v>16.2</v>
      </c>
      <c r="U9" s="22">
        <v>525.00000000000023</v>
      </c>
      <c r="V9" s="22">
        <v>78.75</v>
      </c>
      <c r="W9" s="22">
        <v>40.201005025125632</v>
      </c>
      <c r="X9" s="22">
        <v>4.0201005025125625</v>
      </c>
      <c r="Y9" s="22">
        <v>79.954394403819563</v>
      </c>
      <c r="Z9" s="22">
        <v>15.990878880763917</v>
      </c>
      <c r="AA9" s="22">
        <v>107.45442293332361</v>
      </c>
      <c r="AB9" s="22">
        <v>5.1692307692307686</v>
      </c>
      <c r="AC9" s="22">
        <v>20.632003320092487</v>
      </c>
      <c r="AD9" s="22">
        <v>1.6779411764705883</v>
      </c>
      <c r="AE9" s="23">
        <v>959.58354083535744</v>
      </c>
      <c r="AF9" s="50">
        <v>2.0818967303858948</v>
      </c>
      <c r="AG9" s="23">
        <v>3780.4656295086133</v>
      </c>
      <c r="AH9" s="50">
        <v>50</v>
      </c>
      <c r="AI9" s="23">
        <v>1168.3045209856939</v>
      </c>
      <c r="AJ9" s="50">
        <v>80</v>
      </c>
      <c r="AK9" s="23">
        <v>5908.3536913296648</v>
      </c>
      <c r="AL9" s="23">
        <v>132.08189673038589</v>
      </c>
      <c r="AM9" s="57"/>
    </row>
    <row r="10" spans="1:39" x14ac:dyDescent="0.25">
      <c r="A10" s="20">
        <v>6</v>
      </c>
      <c r="B10" s="21" t="s">
        <v>8</v>
      </c>
      <c r="C10" s="22">
        <v>6302.7858313374509</v>
      </c>
      <c r="D10" s="22">
        <v>56.725072482037064</v>
      </c>
      <c r="E10" s="22">
        <v>591.37241408971659</v>
      </c>
      <c r="F10" s="22">
        <v>30.303030303030305</v>
      </c>
      <c r="G10" s="22">
        <v>9564.7996570003124</v>
      </c>
      <c r="H10" s="22">
        <v>81.30189416129663</v>
      </c>
      <c r="I10" s="22">
        <v>1530.7991558441558</v>
      </c>
      <c r="J10" s="22">
        <v>53.577834337297006</v>
      </c>
      <c r="K10" s="22">
        <v>957.02811244979921</v>
      </c>
      <c r="L10" s="22">
        <v>2.8710457838103949</v>
      </c>
      <c r="M10" s="23">
        <v>12052.626925294267</v>
      </c>
      <c r="N10" s="50">
        <v>137.75077428240402</v>
      </c>
      <c r="O10" s="22">
        <v>1800.0000000000002</v>
      </c>
      <c r="P10" s="22">
        <v>117</v>
      </c>
      <c r="Q10" s="22">
        <v>8999.9999999999964</v>
      </c>
      <c r="R10" s="22">
        <v>368.99970480023615</v>
      </c>
      <c r="S10" s="22">
        <v>1.1999999995296</v>
      </c>
      <c r="T10" s="22">
        <v>1.08</v>
      </c>
      <c r="U10" s="22">
        <v>1400.0000000000007</v>
      </c>
      <c r="V10" s="22">
        <v>210</v>
      </c>
      <c r="W10" s="22">
        <v>100.50251256281408</v>
      </c>
      <c r="X10" s="22">
        <v>10.050251256281408</v>
      </c>
      <c r="Y10" s="22">
        <v>372.67174662615002</v>
      </c>
      <c r="Z10" s="22">
        <v>74.534349325230011</v>
      </c>
      <c r="AA10" s="22">
        <v>42981.769173329449</v>
      </c>
      <c r="AB10" s="22">
        <v>2067.6923076923081</v>
      </c>
      <c r="AC10" s="22">
        <v>10316.001660046244</v>
      </c>
      <c r="AD10" s="22">
        <v>838.97058823529414</v>
      </c>
      <c r="AE10" s="23">
        <v>9132.9774651271091</v>
      </c>
      <c r="AF10" s="50">
        <v>19.814758292731639</v>
      </c>
      <c r="AG10" s="23">
        <v>5077.8865952025581</v>
      </c>
      <c r="AH10" s="50">
        <v>67.159539231977945</v>
      </c>
      <c r="AI10" s="23">
        <v>1752.456781478541</v>
      </c>
      <c r="AJ10" s="50">
        <v>120</v>
      </c>
      <c r="AK10" s="23">
        <v>15963.320841808207</v>
      </c>
      <c r="AL10" s="23">
        <v>206.97429752470958</v>
      </c>
      <c r="AM10" s="57"/>
    </row>
    <row r="11" spans="1:39" x14ac:dyDescent="0.25">
      <c r="A11" s="20">
        <v>7</v>
      </c>
      <c r="B11" s="21" t="s">
        <v>9</v>
      </c>
      <c r="C11" s="22">
        <v>3781.6714988024705</v>
      </c>
      <c r="D11" s="22">
        <v>34.03504348922224</v>
      </c>
      <c r="E11" s="22">
        <v>354.82344845383</v>
      </c>
      <c r="F11" s="22">
        <v>18.181818181818183</v>
      </c>
      <c r="G11" s="22">
        <v>4379.6714218896168</v>
      </c>
      <c r="H11" s="22">
        <v>37.227709431751613</v>
      </c>
      <c r="I11" s="22">
        <v>700.94487662337667</v>
      </c>
      <c r="J11" s="22">
        <v>24.533008354446526</v>
      </c>
      <c r="K11" s="22">
        <v>438.21813570069747</v>
      </c>
      <c r="L11" s="22">
        <v>1.3146367536394965</v>
      </c>
      <c r="M11" s="23">
        <v>5518.8344342136907</v>
      </c>
      <c r="N11" s="50">
        <v>63.07535453983764</v>
      </c>
      <c r="O11" s="22">
        <v>749.99999999999989</v>
      </c>
      <c r="P11" s="22">
        <v>48.75</v>
      </c>
      <c r="Q11" s="22">
        <v>4319.9999999999973</v>
      </c>
      <c r="R11" s="22">
        <v>177.11985830411334</v>
      </c>
      <c r="S11" s="22">
        <v>95.999999962367994</v>
      </c>
      <c r="T11" s="22">
        <v>86.399999999999991</v>
      </c>
      <c r="U11" s="22">
        <v>350.00000000000017</v>
      </c>
      <c r="V11" s="22">
        <v>52.5</v>
      </c>
      <c r="W11" s="22">
        <v>60.301507537688444</v>
      </c>
      <c r="X11" s="22">
        <v>6.0301507537688446</v>
      </c>
      <c r="Y11" s="22">
        <v>439.22912117287194</v>
      </c>
      <c r="Z11" s="22">
        <v>87.845824234574408</v>
      </c>
      <c r="AA11" s="22">
        <v>537.27211466661811</v>
      </c>
      <c r="AB11" s="22">
        <v>25.846153846153847</v>
      </c>
      <c r="AC11" s="22">
        <v>51.580008300231214</v>
      </c>
      <c r="AD11" s="22">
        <v>4.1897058823529409</v>
      </c>
      <c r="AE11" s="23">
        <v>20824.844372481839</v>
      </c>
      <c r="AF11" s="50">
        <v>45.181241199825664</v>
      </c>
      <c r="AG11" s="23">
        <v>7560.9312590172267</v>
      </c>
      <c r="AH11" s="50">
        <v>100</v>
      </c>
      <c r="AI11" s="23">
        <v>1022.2664558624822</v>
      </c>
      <c r="AJ11" s="50">
        <v>70</v>
      </c>
      <c r="AK11" s="23">
        <v>29408.042087361548</v>
      </c>
      <c r="AL11" s="23">
        <v>215.18124119982565</v>
      </c>
      <c r="AM11" s="57"/>
    </row>
    <row r="12" spans="1:39" x14ac:dyDescent="0.25">
      <c r="A12" s="20">
        <v>8</v>
      </c>
      <c r="B12" s="21" t="s">
        <v>11</v>
      </c>
      <c r="C12" s="22">
        <v>2521.1143325349803</v>
      </c>
      <c r="D12" s="22">
        <v>22.690028992814824</v>
      </c>
      <c r="E12" s="22">
        <v>118.27448281794332</v>
      </c>
      <c r="F12" s="22">
        <v>6.0606060606060606</v>
      </c>
      <c r="G12" s="22">
        <v>2517.0525413158716</v>
      </c>
      <c r="H12" s="22">
        <v>21.395235305604373</v>
      </c>
      <c r="I12" s="22">
        <v>402.8418831168832</v>
      </c>
      <c r="J12" s="22">
        <v>14.099430088762372</v>
      </c>
      <c r="K12" s="22">
        <v>251.84950327626294</v>
      </c>
      <c r="L12" s="22">
        <v>0.75553836416063025</v>
      </c>
      <c r="M12" s="23">
        <v>3171.743927709018</v>
      </c>
      <c r="N12" s="50">
        <v>36.250203758527377</v>
      </c>
      <c r="O12" s="22">
        <v>450.00000000000006</v>
      </c>
      <c r="P12" s="22">
        <v>29.25</v>
      </c>
      <c r="Q12" s="22">
        <v>2429.9999999999995</v>
      </c>
      <c r="R12" s="22">
        <v>99.62992029606373</v>
      </c>
      <c r="S12" s="22">
        <v>83.999999967071986</v>
      </c>
      <c r="T12" s="22">
        <v>75.599999999999994</v>
      </c>
      <c r="U12" s="22">
        <v>175.00000000000009</v>
      </c>
      <c r="V12" s="22">
        <v>26.25</v>
      </c>
      <c r="W12" s="22">
        <v>40.201005025125632</v>
      </c>
      <c r="X12" s="22">
        <v>4.0201005025125625</v>
      </c>
      <c r="Y12" s="22">
        <v>71.236378540479208</v>
      </c>
      <c r="Z12" s="22">
        <v>14.247275708095845</v>
      </c>
      <c r="AA12" s="22">
        <v>429.81769173329445</v>
      </c>
      <c r="AB12" s="22">
        <v>20.676923076923075</v>
      </c>
      <c r="AC12" s="22">
        <v>41.264006640184974</v>
      </c>
      <c r="AD12" s="22">
        <v>3.3558823529411765</v>
      </c>
      <c r="AE12" s="23">
        <v>3191.085657366209</v>
      </c>
      <c r="AF12" s="50">
        <v>6.923327166146036</v>
      </c>
      <c r="AG12" s="23">
        <v>6048.7450072137817</v>
      </c>
      <c r="AH12" s="50">
        <v>80</v>
      </c>
      <c r="AI12" s="23">
        <v>1022.2664558624822</v>
      </c>
      <c r="AJ12" s="50">
        <v>70</v>
      </c>
      <c r="AK12" s="23">
        <v>10262.097120442473</v>
      </c>
      <c r="AL12" s="23">
        <v>156.92332716614604</v>
      </c>
      <c r="AM12" s="57"/>
    </row>
    <row r="13" spans="1:39" x14ac:dyDescent="0.25">
      <c r="A13" s="20">
        <v>9</v>
      </c>
      <c r="B13" s="21" t="s">
        <v>10</v>
      </c>
      <c r="C13" s="22">
        <v>189.08357494012353</v>
      </c>
      <c r="D13" s="22">
        <v>1.7017521744611117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v>0</v>
      </c>
      <c r="N13" s="50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2.0100502512562812</v>
      </c>
      <c r="X13" s="22">
        <v>0.20100502512562815</v>
      </c>
      <c r="Y13" s="22">
        <v>0.27287677646148961</v>
      </c>
      <c r="Z13" s="22">
        <v>5.4575355292297935E-2</v>
      </c>
      <c r="AA13" s="22">
        <v>0</v>
      </c>
      <c r="AB13" s="22">
        <v>0</v>
      </c>
      <c r="AC13" s="22">
        <v>0</v>
      </c>
      <c r="AD13" s="22">
        <v>0</v>
      </c>
      <c r="AE13" s="23">
        <v>45.156872509899173</v>
      </c>
      <c r="AF13" s="50">
        <v>9.7971610841689177E-2</v>
      </c>
      <c r="AG13" s="23">
        <v>278.40102777004051</v>
      </c>
      <c r="AH13" s="50">
        <v>3.6820997074668185</v>
      </c>
      <c r="AI13" s="23">
        <v>146.03806512321174</v>
      </c>
      <c r="AJ13" s="50">
        <v>10</v>
      </c>
      <c r="AK13" s="23">
        <v>469.59596540315147</v>
      </c>
      <c r="AL13" s="23">
        <v>13.780071318308508</v>
      </c>
      <c r="AM13" s="57"/>
    </row>
    <row r="14" spans="1:39" x14ac:dyDescent="0.25">
      <c r="A14" s="20">
        <v>10</v>
      </c>
      <c r="B14" s="21" t="s">
        <v>105</v>
      </c>
      <c r="C14" s="22">
        <v>756.3342997604941</v>
      </c>
      <c r="D14" s="22">
        <v>6.8070086978444468</v>
      </c>
      <c r="E14" s="22">
        <v>0</v>
      </c>
      <c r="F14" s="22">
        <v>0</v>
      </c>
      <c r="G14" s="22">
        <v>805.45681322107885</v>
      </c>
      <c r="H14" s="22">
        <v>6.8464752977934005</v>
      </c>
      <c r="I14" s="22">
        <v>128.90940259740262</v>
      </c>
      <c r="J14" s="22">
        <v>4.5118176284039579</v>
      </c>
      <c r="K14" s="22">
        <v>80.591841048404149</v>
      </c>
      <c r="L14" s="22">
        <v>0.37273225965257756</v>
      </c>
      <c r="M14" s="23">
        <v>1014.9580568668856</v>
      </c>
      <c r="N14" s="50">
        <v>11.731025185849935</v>
      </c>
      <c r="O14" s="22">
        <v>150</v>
      </c>
      <c r="P14" s="22">
        <v>9.75</v>
      </c>
      <c r="Q14" s="22">
        <v>269.99999999999983</v>
      </c>
      <c r="R14" s="22">
        <v>12.545989963208029</v>
      </c>
      <c r="S14" s="22">
        <v>0</v>
      </c>
      <c r="T14" s="22">
        <v>0</v>
      </c>
      <c r="U14" s="22">
        <v>112.00000000000007</v>
      </c>
      <c r="V14" s="22">
        <v>31</v>
      </c>
      <c r="W14" s="22">
        <v>5.025125628140704</v>
      </c>
      <c r="X14" s="22">
        <v>0.50251256281407031</v>
      </c>
      <c r="Y14" s="22">
        <v>19.911421233790655</v>
      </c>
      <c r="Z14" s="22">
        <v>3.9822842467581321</v>
      </c>
      <c r="AA14" s="22">
        <v>53.727211466661807</v>
      </c>
      <c r="AB14" s="22">
        <v>2.5846153846153843</v>
      </c>
      <c r="AC14" s="22">
        <v>5.1580008300231217</v>
      </c>
      <c r="AD14" s="22">
        <v>0.41176470588235298</v>
      </c>
      <c r="AE14" s="23">
        <v>756.37761454081112</v>
      </c>
      <c r="AF14" s="50">
        <v>1.6410244815982935</v>
      </c>
      <c r="AG14" s="23">
        <v>2268.2793777051679</v>
      </c>
      <c r="AH14" s="50">
        <v>30</v>
      </c>
      <c r="AI14" s="23">
        <v>949.24742330087633</v>
      </c>
      <c r="AJ14" s="50">
        <v>65</v>
      </c>
      <c r="AK14" s="23">
        <v>3973.9044155468555</v>
      </c>
      <c r="AL14" s="23">
        <v>96.641024481598294</v>
      </c>
      <c r="AM14" s="57"/>
    </row>
    <row r="15" spans="1:39" x14ac:dyDescent="0.25">
      <c r="A15" s="20">
        <v>11</v>
      </c>
      <c r="B15" s="21" t="s">
        <v>13</v>
      </c>
      <c r="C15" s="22">
        <v>25211.143325349803</v>
      </c>
      <c r="D15" s="22">
        <v>226.90028992814825</v>
      </c>
      <c r="E15" s="22">
        <v>1774.1172422691498</v>
      </c>
      <c r="F15" s="22">
        <v>90.909090909090907</v>
      </c>
      <c r="G15" s="22">
        <v>50341.050826317427</v>
      </c>
      <c r="H15" s="22">
        <v>402.73384104667059</v>
      </c>
      <c r="I15" s="22">
        <v>6678.1113173701297</v>
      </c>
      <c r="J15" s="22">
        <v>233.76855087168008</v>
      </c>
      <c r="K15" s="22">
        <v>4175.6647643204396</v>
      </c>
      <c r="L15" s="22">
        <v>12.526826077783248</v>
      </c>
      <c r="M15" s="23">
        <v>61194.826908007999</v>
      </c>
      <c r="N15" s="50">
        <v>649.02921799613387</v>
      </c>
      <c r="O15" s="22">
        <v>9000</v>
      </c>
      <c r="P15" s="22">
        <v>610</v>
      </c>
      <c r="Q15" s="22">
        <v>57599.999999999978</v>
      </c>
      <c r="R15" s="22">
        <v>2383.1980934415251</v>
      </c>
      <c r="S15" s="22">
        <v>179.99999992943998</v>
      </c>
      <c r="T15" s="22">
        <v>162</v>
      </c>
      <c r="U15" s="22">
        <v>4375.0000000000018</v>
      </c>
      <c r="V15" s="22">
        <v>656.25</v>
      </c>
      <c r="W15" s="22">
        <v>402.0100502512563</v>
      </c>
      <c r="X15" s="22">
        <v>40.201005025125632</v>
      </c>
      <c r="Y15" s="22">
        <v>2006.7083983089858</v>
      </c>
      <c r="Z15" s="22">
        <v>401.34167966179723</v>
      </c>
      <c r="AA15" s="22">
        <v>150436.19210665309</v>
      </c>
      <c r="AB15" s="22">
        <v>7236.9230769230771</v>
      </c>
      <c r="AC15" s="22">
        <v>18568.80298808324</v>
      </c>
      <c r="AD15" s="22">
        <v>1510.1470588235293</v>
      </c>
      <c r="AE15" s="23">
        <v>63210.285538883756</v>
      </c>
      <c r="AF15" s="50">
        <v>137.13999999999999</v>
      </c>
      <c r="AG15" s="23">
        <v>75609.312590172267</v>
      </c>
      <c r="AH15" s="50">
        <v>1000</v>
      </c>
      <c r="AI15" s="23">
        <v>13143.425861089057</v>
      </c>
      <c r="AJ15" s="50">
        <v>900</v>
      </c>
      <c r="AK15" s="23">
        <v>151963.02399014507</v>
      </c>
      <c r="AL15" s="23">
        <v>2037.1399999999999</v>
      </c>
      <c r="AM15" s="57"/>
    </row>
    <row r="16" spans="1:39" x14ac:dyDescent="0.25">
      <c r="A16" s="20">
        <v>12</v>
      </c>
      <c r="B16" s="21" t="s">
        <v>14</v>
      </c>
      <c r="C16" s="22">
        <v>26471.700491617295</v>
      </c>
      <c r="D16" s="22">
        <v>238.24530442455563</v>
      </c>
      <c r="E16" s="22">
        <v>1892.3917250870932</v>
      </c>
      <c r="F16" s="22">
        <v>96.969696969696969</v>
      </c>
      <c r="G16" s="22">
        <v>46917.859370127844</v>
      </c>
      <c r="H16" s="22">
        <v>402.23042374536226</v>
      </c>
      <c r="I16" s="22">
        <v>7589.5410779220783</v>
      </c>
      <c r="J16" s="22">
        <v>200.22197828191764</v>
      </c>
      <c r="K16" s="22">
        <v>4694.4747410695418</v>
      </c>
      <c r="L16" s="22">
        <v>14.083235107954147</v>
      </c>
      <c r="M16" s="23">
        <v>59201.875189119462</v>
      </c>
      <c r="N16" s="50">
        <v>616.53563713523408</v>
      </c>
      <c r="O16" s="22">
        <v>9750</v>
      </c>
      <c r="P16" s="22">
        <v>633.75</v>
      </c>
      <c r="Q16" s="22">
        <v>21599.999999999993</v>
      </c>
      <c r="R16" s="22">
        <v>863.99930880055297</v>
      </c>
      <c r="S16" s="22">
        <v>179.99999992943998</v>
      </c>
      <c r="T16" s="22">
        <v>170.39999999999998</v>
      </c>
      <c r="U16" s="22">
        <v>5250.0000000000027</v>
      </c>
      <c r="V16" s="22">
        <v>787.5</v>
      </c>
      <c r="W16" s="22">
        <v>402.0100502512563</v>
      </c>
      <c r="X16" s="22">
        <v>40.201005025125632</v>
      </c>
      <c r="Y16" s="22">
        <v>1668.8157192432238</v>
      </c>
      <c r="Z16" s="22">
        <v>333.7631438486448</v>
      </c>
      <c r="AA16" s="22">
        <v>107454.42293332363</v>
      </c>
      <c r="AB16" s="22">
        <v>4846.1538461538457</v>
      </c>
      <c r="AC16" s="22">
        <v>12379.201992055494</v>
      </c>
      <c r="AD16" s="22">
        <v>1006.7647058823529</v>
      </c>
      <c r="AE16" s="23">
        <v>69137.690176699456</v>
      </c>
      <c r="AF16" s="50">
        <v>150</v>
      </c>
      <c r="AG16" s="23">
        <v>83170.243849189486</v>
      </c>
      <c r="AH16" s="50">
        <v>1100</v>
      </c>
      <c r="AI16" s="23">
        <v>14596.806512321175</v>
      </c>
      <c r="AJ16" s="50">
        <v>1000</v>
      </c>
      <c r="AK16" s="23">
        <v>166904.74053821011</v>
      </c>
      <c r="AL16" s="23">
        <v>2250</v>
      </c>
      <c r="AM16" s="57"/>
    </row>
    <row r="17" spans="1:39" x14ac:dyDescent="0.25">
      <c r="A17" s="20">
        <v>13</v>
      </c>
      <c r="B17" s="24" t="s">
        <v>16</v>
      </c>
      <c r="C17" s="22">
        <v>3214.4207739821004</v>
      </c>
      <c r="D17" s="22">
        <v>28.929786965838904</v>
      </c>
      <c r="E17" s="22">
        <v>118.27448281794332</v>
      </c>
      <c r="F17" s="22">
        <v>6.0606060606060606</v>
      </c>
      <c r="G17" s="22">
        <v>100.68210165263486</v>
      </c>
      <c r="H17" s="22">
        <v>0.85580941222417506</v>
      </c>
      <c r="I17" s="22">
        <v>50.355235389610399</v>
      </c>
      <c r="J17" s="22">
        <v>1.7624287610952964</v>
      </c>
      <c r="K17" s="22">
        <v>100.73980131050517</v>
      </c>
      <c r="L17" s="22">
        <v>0.30221534566425207</v>
      </c>
      <c r="M17" s="23">
        <v>251.77713835275046</v>
      </c>
      <c r="N17" s="50">
        <v>2.9204535189837237</v>
      </c>
      <c r="O17" s="22">
        <v>863.99999999999989</v>
      </c>
      <c r="P17" s="22">
        <v>56.160000000000004</v>
      </c>
      <c r="Q17" s="22">
        <v>4499.9999999999982</v>
      </c>
      <c r="R17" s="22">
        <v>250.49985240011807</v>
      </c>
      <c r="S17" s="22">
        <v>23.999999990591999</v>
      </c>
      <c r="T17" s="22">
        <v>21.599999999999998</v>
      </c>
      <c r="U17" s="22">
        <v>262.50000000000011</v>
      </c>
      <c r="V17" s="22">
        <v>39.375</v>
      </c>
      <c r="W17" s="22">
        <v>10.050251256281408</v>
      </c>
      <c r="X17" s="22">
        <v>1.0050251256281406</v>
      </c>
      <c r="Y17" s="22">
        <v>198.89889590682733</v>
      </c>
      <c r="Z17" s="22">
        <v>39.77977918136547</v>
      </c>
      <c r="AA17" s="22">
        <v>0</v>
      </c>
      <c r="AB17" s="22">
        <v>0</v>
      </c>
      <c r="AC17" s="22">
        <v>0</v>
      </c>
      <c r="AD17" s="22">
        <v>0</v>
      </c>
      <c r="AE17" s="23">
        <v>297.28274402350297</v>
      </c>
      <c r="AF17" s="50">
        <v>0.64497977137445384</v>
      </c>
      <c r="AG17" s="23">
        <v>9073.1175108206717</v>
      </c>
      <c r="AH17" s="50">
        <v>120</v>
      </c>
      <c r="AI17" s="23">
        <v>1750.9964008273089</v>
      </c>
      <c r="AJ17" s="50">
        <v>119.9</v>
      </c>
      <c r="AK17" s="23">
        <v>11121.396655671484</v>
      </c>
      <c r="AL17" s="23">
        <v>240.54497977137447</v>
      </c>
      <c r="AM17" s="57"/>
    </row>
    <row r="18" spans="1:39" x14ac:dyDescent="0.25">
      <c r="A18" s="20">
        <v>14</v>
      </c>
      <c r="B18" s="24" t="s">
        <v>17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3">
        <v>0</v>
      </c>
      <c r="N18" s="50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3">
        <v>232452.52739012433</v>
      </c>
      <c r="AF18" s="50">
        <v>504.325195409402</v>
      </c>
      <c r="AG18" s="23">
        <v>3569.8295866832473</v>
      </c>
      <c r="AH18" s="50">
        <v>47.214152124790715</v>
      </c>
      <c r="AI18" s="23">
        <v>0</v>
      </c>
      <c r="AJ18" s="50">
        <v>0</v>
      </c>
      <c r="AK18" s="23">
        <v>236021.35697680758</v>
      </c>
      <c r="AL18" s="23">
        <v>551.53934753419276</v>
      </c>
      <c r="AM18" s="57"/>
    </row>
    <row r="19" spans="1:39" x14ac:dyDescent="0.25">
      <c r="A19" s="20">
        <v>15</v>
      </c>
      <c r="B19" s="24" t="s">
        <v>76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3">
        <v>0</v>
      </c>
      <c r="N19" s="50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0.47913574834083145</v>
      </c>
      <c r="Z19" s="22">
        <v>9.5827149668166314E-2</v>
      </c>
      <c r="AA19" s="22">
        <v>0</v>
      </c>
      <c r="AB19" s="22">
        <v>0</v>
      </c>
      <c r="AC19" s="22">
        <v>0</v>
      </c>
      <c r="AD19" s="22">
        <v>0</v>
      </c>
      <c r="AE19" s="23">
        <v>11.985907619505728</v>
      </c>
      <c r="AF19" s="50">
        <v>2.6004428819228566E-2</v>
      </c>
      <c r="AG19" s="23">
        <v>6.4019225661950019</v>
      </c>
      <c r="AH19" s="50">
        <v>8.4671085437524884E-2</v>
      </c>
      <c r="AI19" s="23">
        <v>1.3044775066069643</v>
      </c>
      <c r="AJ19" s="50">
        <v>8.9324485743246571E-2</v>
      </c>
      <c r="AK19" s="23">
        <v>19.692307692307693</v>
      </c>
      <c r="AL19" s="23">
        <v>0.2</v>
      </c>
      <c r="AM19" s="57"/>
    </row>
    <row r="20" spans="1:39" x14ac:dyDescent="0.25">
      <c r="A20" s="20">
        <v>16</v>
      </c>
      <c r="B20" s="24" t="s">
        <v>18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3">
        <v>0</v>
      </c>
      <c r="N20" s="50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48.912547247141255</v>
      </c>
      <c r="Z20" s="22">
        <v>9.7825094494282538</v>
      </c>
      <c r="AA20" s="22">
        <v>0</v>
      </c>
      <c r="AB20" s="22">
        <v>0</v>
      </c>
      <c r="AC20" s="22">
        <v>0</v>
      </c>
      <c r="AD20" s="22">
        <v>0</v>
      </c>
      <c r="AE20" s="23">
        <v>0</v>
      </c>
      <c r="AF20" s="50">
        <v>0</v>
      </c>
      <c r="AG20" s="23">
        <v>0</v>
      </c>
      <c r="AH20" s="50">
        <v>0</v>
      </c>
      <c r="AI20" s="23">
        <v>0.71537922421622813</v>
      </c>
      <c r="AJ20" s="50">
        <v>4.8985805420844589E-2</v>
      </c>
      <c r="AK20" s="23">
        <v>0.71537922421622813</v>
      </c>
      <c r="AL20" s="23">
        <v>4.8985805420844589E-2</v>
      </c>
      <c r="AM20" s="57"/>
    </row>
    <row r="21" spans="1:39" x14ac:dyDescent="0.25">
      <c r="A21" s="20">
        <v>17</v>
      </c>
      <c r="B21" s="24" t="s">
        <v>106</v>
      </c>
      <c r="C21" s="22">
        <v>0</v>
      </c>
      <c r="D21" s="22">
        <v>0</v>
      </c>
      <c r="E21" s="22">
        <v>0</v>
      </c>
      <c r="F21" s="22">
        <v>0</v>
      </c>
      <c r="G21" s="22">
        <v>805.45681322107885</v>
      </c>
      <c r="H21" s="22">
        <v>6.8464752977934005</v>
      </c>
      <c r="I21" s="22">
        <v>100.7104707792208</v>
      </c>
      <c r="J21" s="22">
        <v>3.5248575221905929</v>
      </c>
      <c r="K21" s="22">
        <v>201.47960262101034</v>
      </c>
      <c r="L21" s="22">
        <v>0.60443069132850413</v>
      </c>
      <c r="M21" s="23">
        <v>1107.6468866213099</v>
      </c>
      <c r="N21" s="50">
        <v>10.975763511312499</v>
      </c>
      <c r="O21" s="22">
        <v>297</v>
      </c>
      <c r="P21" s="22">
        <v>19.305</v>
      </c>
      <c r="Q21" s="22">
        <v>1439.9999999999995</v>
      </c>
      <c r="R21" s="22">
        <v>59.039952768037772</v>
      </c>
      <c r="S21" s="22">
        <v>0</v>
      </c>
      <c r="T21" s="22">
        <v>0</v>
      </c>
      <c r="U21" s="22">
        <v>17.500000000000007</v>
      </c>
      <c r="V21" s="22">
        <v>2.625</v>
      </c>
      <c r="W21" s="22">
        <v>3.0150753768844223</v>
      </c>
      <c r="X21" s="22">
        <v>0.30150753768844218</v>
      </c>
      <c r="Y21" s="22">
        <v>3.3211922140941756</v>
      </c>
      <c r="Z21" s="22">
        <v>0.66423844281883537</v>
      </c>
      <c r="AA21" s="22">
        <v>0</v>
      </c>
      <c r="AB21" s="22">
        <v>0</v>
      </c>
      <c r="AC21" s="22">
        <v>0</v>
      </c>
      <c r="AD21" s="22">
        <v>0</v>
      </c>
      <c r="AE21" s="23">
        <v>11.985907619505728</v>
      </c>
      <c r="AF21" s="50">
        <v>2.6004428819228566E-2</v>
      </c>
      <c r="AG21" s="23">
        <v>6.4019225661950019</v>
      </c>
      <c r="AH21" s="50">
        <v>8.4671085437524884E-2</v>
      </c>
      <c r="AI21" s="23">
        <v>1.3044775066069643</v>
      </c>
      <c r="AJ21" s="50">
        <v>8.9324485743246571E-2</v>
      </c>
      <c r="AK21" s="23">
        <v>19.692307692307693</v>
      </c>
      <c r="AL21" s="23">
        <v>0.2</v>
      </c>
      <c r="AM21" s="57"/>
    </row>
    <row r="22" spans="1:39" x14ac:dyDescent="0.25">
      <c r="A22" s="20">
        <v>18</v>
      </c>
      <c r="B22" s="24" t="s">
        <v>107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50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1.7645481054687058</v>
      </c>
      <c r="Z22" s="22">
        <v>0.35290962109374119</v>
      </c>
      <c r="AA22" s="22">
        <v>0</v>
      </c>
      <c r="AB22" s="22">
        <v>0</v>
      </c>
      <c r="AC22" s="22">
        <v>0</v>
      </c>
      <c r="AD22" s="22">
        <v>0</v>
      </c>
      <c r="AE22" s="23">
        <v>11.985907619505728</v>
      </c>
      <c r="AF22" s="50">
        <v>2.6004428819228566E-2</v>
      </c>
      <c r="AG22" s="23">
        <v>6.4019225661950019</v>
      </c>
      <c r="AH22" s="50">
        <v>8.4671085437524884E-2</v>
      </c>
      <c r="AI22" s="23">
        <v>1.3044775066069643</v>
      </c>
      <c r="AJ22" s="50">
        <v>8.9324485743246571E-2</v>
      </c>
      <c r="AK22" s="23">
        <v>19.692307692307693</v>
      </c>
      <c r="AL22" s="23">
        <v>0.2</v>
      </c>
      <c r="AM22" s="57"/>
    </row>
    <row r="23" spans="1:39" x14ac:dyDescent="0.25">
      <c r="A23" s="20">
        <v>19</v>
      </c>
      <c r="B23" s="24" t="s">
        <v>20</v>
      </c>
      <c r="C23" s="22">
        <v>170.17521744611119</v>
      </c>
      <c r="D23" s="22">
        <v>1.5315769570150004</v>
      </c>
      <c r="E23" s="22">
        <v>17.031525525783838</v>
      </c>
      <c r="F23" s="22">
        <v>0.8484848484848484</v>
      </c>
      <c r="G23" s="22">
        <v>50.341050826317428</v>
      </c>
      <c r="H23" s="22">
        <v>0.42790470611208753</v>
      </c>
      <c r="I23" s="22">
        <v>10.071047077922078</v>
      </c>
      <c r="J23" s="22">
        <v>0.35248575221905926</v>
      </c>
      <c r="K23" s="22">
        <v>5.0369900655252593</v>
      </c>
      <c r="L23" s="22">
        <v>1.5110767283212603E-2</v>
      </c>
      <c r="M23" s="23">
        <v>65.449087969764761</v>
      </c>
      <c r="N23" s="50">
        <v>0.79550122561435932</v>
      </c>
      <c r="O23" s="22">
        <v>9</v>
      </c>
      <c r="P23" s="22">
        <v>0.58499999999999996</v>
      </c>
      <c r="Q23" s="22">
        <v>35.999999999999986</v>
      </c>
      <c r="R23" s="22">
        <v>1.4759988192009446</v>
      </c>
      <c r="S23" s="22">
        <v>23.999999990591999</v>
      </c>
      <c r="T23" s="22">
        <v>21.599999999999998</v>
      </c>
      <c r="U23" s="22">
        <v>7.0000000000000044</v>
      </c>
      <c r="V23" s="22">
        <v>1.0499999999999998</v>
      </c>
      <c r="W23" s="22">
        <v>10.050251256281408</v>
      </c>
      <c r="X23" s="22">
        <v>1.0050251256281406</v>
      </c>
      <c r="Y23" s="22">
        <v>6.5003603932657192</v>
      </c>
      <c r="Z23" s="22">
        <v>1.3000720786531439</v>
      </c>
      <c r="AA23" s="22">
        <v>0</v>
      </c>
      <c r="AB23" s="22">
        <v>0</v>
      </c>
      <c r="AC23" s="22">
        <v>0</v>
      </c>
      <c r="AD23" s="22">
        <v>0</v>
      </c>
      <c r="AE23" s="23">
        <v>11.985907619505728</v>
      </c>
      <c r="AF23" s="50">
        <v>2.6004428819228566E-2</v>
      </c>
      <c r="AG23" s="23">
        <v>6.4019225661950019</v>
      </c>
      <c r="AH23" s="50">
        <v>8.4671085437524884E-2</v>
      </c>
      <c r="AI23" s="23">
        <v>1.3044775066069643</v>
      </c>
      <c r="AJ23" s="50">
        <v>8.9324485743246571E-2</v>
      </c>
      <c r="AK23" s="23">
        <v>19.692307692307693</v>
      </c>
      <c r="AL23" s="23">
        <v>0.2</v>
      </c>
      <c r="AM23" s="57"/>
    </row>
    <row r="24" spans="1:39" x14ac:dyDescent="0.25">
      <c r="A24" s="20">
        <v>20</v>
      </c>
      <c r="B24" s="24" t="s">
        <v>21</v>
      </c>
      <c r="C24" s="22">
        <v>472.70893735030882</v>
      </c>
      <c r="D24" s="22">
        <v>4.2543804361527799</v>
      </c>
      <c r="E24" s="22">
        <v>47.309793127177322</v>
      </c>
      <c r="F24" s="22">
        <v>2.4242424242424243</v>
      </c>
      <c r="G24" s="22">
        <v>553.75155908949171</v>
      </c>
      <c r="H24" s="22">
        <v>4.7069517672329617</v>
      </c>
      <c r="I24" s="22">
        <v>110.78151785714287</v>
      </c>
      <c r="J24" s="22">
        <v>3.8773432744096521</v>
      </c>
      <c r="K24" s="22">
        <v>55.406890720777852</v>
      </c>
      <c r="L24" s="22">
        <v>0.16621844011533865</v>
      </c>
      <c r="M24" s="23">
        <v>719.93996766741236</v>
      </c>
      <c r="N24" s="50">
        <v>8.7505134817579524</v>
      </c>
      <c r="O24" s="22">
        <v>99</v>
      </c>
      <c r="P24" s="22">
        <v>6.4350000000000005</v>
      </c>
      <c r="Q24" s="22">
        <v>539.99999999999966</v>
      </c>
      <c r="R24" s="22">
        <v>22.139982288014167</v>
      </c>
      <c r="S24" s="22">
        <v>23.999999990591999</v>
      </c>
      <c r="T24" s="22">
        <v>21.599999999999998</v>
      </c>
      <c r="U24" s="22">
        <v>77.000000000000043</v>
      </c>
      <c r="V24" s="22">
        <v>11.55</v>
      </c>
      <c r="W24" s="22">
        <v>10.050251256281408</v>
      </c>
      <c r="X24" s="22">
        <v>1.0050251256281406</v>
      </c>
      <c r="Y24" s="22">
        <v>8.3874378192177108</v>
      </c>
      <c r="Z24" s="22">
        <v>1.6774875638435427</v>
      </c>
      <c r="AA24" s="22">
        <v>0</v>
      </c>
      <c r="AB24" s="22">
        <v>0</v>
      </c>
      <c r="AC24" s="22">
        <v>0</v>
      </c>
      <c r="AD24" s="22">
        <v>0</v>
      </c>
      <c r="AE24" s="23">
        <v>67.735308764848767</v>
      </c>
      <c r="AF24" s="50">
        <v>0.14695741626253378</v>
      </c>
      <c r="AG24" s="23">
        <v>38.272425103641929</v>
      </c>
      <c r="AH24" s="50">
        <v>0.50618665601539403</v>
      </c>
      <c r="AI24" s="23">
        <v>10.492228621838013</v>
      </c>
      <c r="AJ24" s="50">
        <v>0.71845847950572073</v>
      </c>
      <c r="AK24" s="23">
        <v>116.49996249032871</v>
      </c>
      <c r="AL24" s="23">
        <v>1.3716025517836485</v>
      </c>
      <c r="AM24" s="57"/>
    </row>
    <row r="25" spans="1:39" x14ac:dyDescent="0.25">
      <c r="A25" s="20">
        <v>21</v>
      </c>
      <c r="B25" s="24" t="s">
        <v>77</v>
      </c>
      <c r="C25" s="22">
        <v>3932.9383587545694</v>
      </c>
      <c r="D25" s="22">
        <v>35.39644522879113</v>
      </c>
      <c r="E25" s="22">
        <v>236.54896563588665</v>
      </c>
      <c r="F25" s="22">
        <v>12.121212121212121</v>
      </c>
      <c r="G25" s="22">
        <v>3020.4630495790457</v>
      </c>
      <c r="H25" s="22">
        <v>25.674282366725247</v>
      </c>
      <c r="I25" s="22">
        <v>503.55235389610385</v>
      </c>
      <c r="J25" s="22">
        <v>17.624287610952962</v>
      </c>
      <c r="K25" s="22">
        <v>503.69900655252587</v>
      </c>
      <c r="L25" s="22">
        <v>1.5110767283212605</v>
      </c>
      <c r="M25" s="23">
        <v>4027.7144100276755</v>
      </c>
      <c r="N25" s="50">
        <v>44.809646705999477</v>
      </c>
      <c r="O25" s="22">
        <v>881.99999999999989</v>
      </c>
      <c r="P25" s="22">
        <v>57.33</v>
      </c>
      <c r="Q25" s="22">
        <v>6479.9999999999973</v>
      </c>
      <c r="R25" s="22">
        <v>265.67978745617</v>
      </c>
      <c r="S25" s="22">
        <v>59.999999976479991</v>
      </c>
      <c r="T25" s="22">
        <v>96</v>
      </c>
      <c r="U25" s="22">
        <v>1750.0000000000007</v>
      </c>
      <c r="V25" s="22">
        <v>262.5</v>
      </c>
      <c r="W25" s="22">
        <v>20.100502512562816</v>
      </c>
      <c r="X25" s="22">
        <v>2.0100502512562812</v>
      </c>
      <c r="Y25" s="22">
        <v>245.0777174873588</v>
      </c>
      <c r="Z25" s="22">
        <v>49.015543497471775</v>
      </c>
      <c r="AA25" s="22">
        <v>537.27211466661811</v>
      </c>
      <c r="AB25" s="22">
        <v>25.846153846153847</v>
      </c>
      <c r="AC25" s="22">
        <v>412.64006640184971</v>
      </c>
      <c r="AD25" s="22">
        <v>33.558823529411768</v>
      </c>
      <c r="AE25" s="23">
        <v>17137.033117506737</v>
      </c>
      <c r="AF25" s="50">
        <v>37.180226314421041</v>
      </c>
      <c r="AG25" s="23">
        <v>13609.676266231008</v>
      </c>
      <c r="AH25" s="50">
        <v>180</v>
      </c>
      <c r="AI25" s="23">
        <v>3198.1028218586484</v>
      </c>
      <c r="AJ25" s="50">
        <v>218.9910431338858</v>
      </c>
      <c r="AK25" s="23">
        <v>33944.812205596398</v>
      </c>
      <c r="AL25" s="23">
        <v>436.17126944830682</v>
      </c>
      <c r="AM25" s="57"/>
    </row>
    <row r="26" spans="1:39" x14ac:dyDescent="0.25">
      <c r="A26" s="20">
        <v>22</v>
      </c>
      <c r="B26" s="24" t="s">
        <v>78</v>
      </c>
      <c r="C26" s="22">
        <v>3403.5043489222235</v>
      </c>
      <c r="D26" s="22">
        <v>30.631539140300013</v>
      </c>
      <c r="E26" s="22">
        <v>236.54896563588665</v>
      </c>
      <c r="F26" s="22">
        <v>12.121212121212121</v>
      </c>
      <c r="G26" s="22">
        <v>2819.098846273776</v>
      </c>
      <c r="H26" s="22">
        <v>23.962663542276903</v>
      </c>
      <c r="I26" s="22">
        <v>604.26282467532474</v>
      </c>
      <c r="J26" s="22">
        <v>21.149145133143556</v>
      </c>
      <c r="K26" s="22">
        <v>302.21940393151556</v>
      </c>
      <c r="L26" s="22">
        <v>0.90664603699275625</v>
      </c>
      <c r="M26" s="23">
        <v>3725.5810748806161</v>
      </c>
      <c r="N26" s="50">
        <v>46.018454712413217</v>
      </c>
      <c r="O26" s="22">
        <v>981</v>
      </c>
      <c r="P26" s="22">
        <v>63.765000000000001</v>
      </c>
      <c r="Q26" s="22">
        <v>6479.9999999999973</v>
      </c>
      <c r="R26" s="22">
        <v>265.67978745617</v>
      </c>
      <c r="S26" s="22">
        <v>59.999999976479991</v>
      </c>
      <c r="T26" s="22">
        <v>108</v>
      </c>
      <c r="U26" s="22">
        <v>1750.0000000000007</v>
      </c>
      <c r="V26" s="22">
        <v>262.5</v>
      </c>
      <c r="W26" s="22">
        <v>20.100502512562816</v>
      </c>
      <c r="X26" s="22">
        <v>2.0100502512562812</v>
      </c>
      <c r="Y26" s="22">
        <v>297.40045577329278</v>
      </c>
      <c r="Z26" s="22">
        <v>59.480091154658567</v>
      </c>
      <c r="AA26" s="22">
        <v>0</v>
      </c>
      <c r="AB26" s="22">
        <v>0</v>
      </c>
      <c r="AC26" s="22">
        <v>0</v>
      </c>
      <c r="AD26" s="22">
        <v>0</v>
      </c>
      <c r="AE26" s="23">
        <v>41.393799800740908</v>
      </c>
      <c r="AF26" s="50">
        <v>8.9807309938215077E-2</v>
      </c>
      <c r="AG26" s="23">
        <v>7560.9312590172267</v>
      </c>
      <c r="AH26" s="50">
        <v>100</v>
      </c>
      <c r="AI26" s="23">
        <v>2190.5709768481761</v>
      </c>
      <c r="AJ26" s="50">
        <v>150</v>
      </c>
      <c r="AK26" s="23">
        <v>9792.8960356661428</v>
      </c>
      <c r="AL26" s="23">
        <v>250.08980730993821</v>
      </c>
      <c r="AM26" s="57"/>
    </row>
    <row r="27" spans="1:39" x14ac:dyDescent="0.25">
      <c r="A27" s="20">
        <v>23</v>
      </c>
      <c r="B27" s="24" t="s">
        <v>108</v>
      </c>
      <c r="C27" s="22">
        <v>1021.0513046766671</v>
      </c>
      <c r="D27" s="22">
        <v>9.1894617420900051</v>
      </c>
      <c r="E27" s="22">
        <v>59.137241408971661</v>
      </c>
      <c r="F27" s="22">
        <v>3.0303030303030303</v>
      </c>
      <c r="G27" s="22">
        <v>2517.0525413158716</v>
      </c>
      <c r="H27" s="22">
        <v>21.395235305604373</v>
      </c>
      <c r="I27" s="22">
        <v>604.26282467532474</v>
      </c>
      <c r="J27" s="22">
        <v>21.149145133143556</v>
      </c>
      <c r="K27" s="22">
        <v>302.21940393151556</v>
      </c>
      <c r="L27" s="22">
        <v>0.90664603699275625</v>
      </c>
      <c r="M27" s="23">
        <v>3423.5347699227118</v>
      </c>
      <c r="N27" s="50">
        <v>43.451026475740683</v>
      </c>
      <c r="O27" s="22">
        <v>171</v>
      </c>
      <c r="P27" s="22">
        <v>11.115</v>
      </c>
      <c r="Q27" s="22">
        <v>971.99999999999966</v>
      </c>
      <c r="R27" s="22">
        <v>39.851968118425503</v>
      </c>
      <c r="S27" s="22">
        <v>95.999999962367994</v>
      </c>
      <c r="T27" s="22">
        <v>120</v>
      </c>
      <c r="U27" s="22">
        <v>129.50000000000006</v>
      </c>
      <c r="V27" s="22">
        <v>19.425000000000001</v>
      </c>
      <c r="W27" s="22">
        <v>20.100502512562816</v>
      </c>
      <c r="X27" s="22">
        <v>2.0100502512562812</v>
      </c>
      <c r="Y27" s="22">
        <v>14.867659137713598</v>
      </c>
      <c r="Z27" s="22">
        <v>2.9735318275427205</v>
      </c>
      <c r="AA27" s="22">
        <v>0</v>
      </c>
      <c r="AB27" s="22">
        <v>0</v>
      </c>
      <c r="AC27" s="22">
        <v>0</v>
      </c>
      <c r="AD27" s="22">
        <v>0</v>
      </c>
      <c r="AE27" s="23">
        <v>105.36603585643142</v>
      </c>
      <c r="AF27" s="50">
        <v>0.22860042529727478</v>
      </c>
      <c r="AG27" s="23">
        <v>448.77504919915623</v>
      </c>
      <c r="AH27" s="50">
        <v>5.9354467568256695</v>
      </c>
      <c r="AI27" s="23">
        <v>406.93154870833121</v>
      </c>
      <c r="AJ27" s="50">
        <v>27.864758983557106</v>
      </c>
      <c r="AK27" s="23">
        <v>961.07263376391882</v>
      </c>
      <c r="AL27" s="23">
        <v>34.028806165680052</v>
      </c>
      <c r="AM27" s="57"/>
    </row>
    <row r="28" spans="1:39" x14ac:dyDescent="0.25">
      <c r="A28" s="20">
        <v>24</v>
      </c>
      <c r="B28" s="24" t="s">
        <v>109</v>
      </c>
      <c r="C28" s="22">
        <v>623.97579730240761</v>
      </c>
      <c r="D28" s="22">
        <v>5.6157821757216695</v>
      </c>
      <c r="E28" s="22">
        <v>59.137241408971661</v>
      </c>
      <c r="F28" s="22">
        <v>3.0303030303030303</v>
      </c>
      <c r="G28" s="22">
        <v>50.341050826317428</v>
      </c>
      <c r="H28" s="22">
        <v>0.42790470611208753</v>
      </c>
      <c r="I28" s="22">
        <v>20.142094155844156</v>
      </c>
      <c r="J28" s="22">
        <v>0.70497150443811851</v>
      </c>
      <c r="K28" s="22">
        <v>60.443880786303097</v>
      </c>
      <c r="L28" s="22">
        <v>0.18132920739855127</v>
      </c>
      <c r="M28" s="23">
        <v>130.92702576846466</v>
      </c>
      <c r="N28" s="50">
        <v>1.3142054179487574</v>
      </c>
      <c r="O28" s="22">
        <v>107.99999999999999</v>
      </c>
      <c r="P28" s="22">
        <v>7.0200000000000005</v>
      </c>
      <c r="Q28" s="22">
        <v>583.19999999999982</v>
      </c>
      <c r="R28" s="22">
        <v>23.911180871055297</v>
      </c>
      <c r="S28" s="22">
        <v>0</v>
      </c>
      <c r="T28" s="22">
        <v>0</v>
      </c>
      <c r="U28" s="22">
        <v>84.000000000000043</v>
      </c>
      <c r="V28" s="22">
        <v>12.6</v>
      </c>
      <c r="W28" s="22">
        <v>5.025125628140704</v>
      </c>
      <c r="X28" s="22">
        <v>0.50251256281407031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7443.3578187150479</v>
      </c>
      <c r="AF28" s="50">
        <v>16.148987187071768</v>
      </c>
      <c r="AG28" s="23">
        <v>9073.1175108206717</v>
      </c>
      <c r="AH28" s="50">
        <v>120</v>
      </c>
      <c r="AI28" s="23">
        <v>595.67243403071268</v>
      </c>
      <c r="AJ28" s="50">
        <v>40.788847313756598</v>
      </c>
      <c r="AK28" s="23">
        <v>17112.147763566431</v>
      </c>
      <c r="AL28" s="23">
        <v>176.93783450082839</v>
      </c>
      <c r="AM28" s="57"/>
    </row>
    <row r="29" spans="1:39" x14ac:dyDescent="0.25">
      <c r="A29" s="20">
        <v>25</v>
      </c>
      <c r="B29" s="24" t="s">
        <v>24</v>
      </c>
      <c r="C29" s="22">
        <v>831.96772973654356</v>
      </c>
      <c r="D29" s="22">
        <v>7.4877095676288921</v>
      </c>
      <c r="E29" s="22">
        <v>83.265235903832092</v>
      </c>
      <c r="F29" s="22">
        <v>4.2666666666666666</v>
      </c>
      <c r="G29" s="22">
        <v>302.04630495790457</v>
      </c>
      <c r="H29" s="22">
        <v>2.5674282366725252</v>
      </c>
      <c r="I29" s="22">
        <v>50.355235389610399</v>
      </c>
      <c r="J29" s="22">
        <v>1.7624287610952964</v>
      </c>
      <c r="K29" s="22">
        <v>65.480870851828371</v>
      </c>
      <c r="L29" s="22">
        <v>0.19643997468176386</v>
      </c>
      <c r="M29" s="23">
        <v>417.88241119934332</v>
      </c>
      <c r="N29" s="50">
        <v>4.5262969724495852</v>
      </c>
      <c r="O29" s="22">
        <v>117</v>
      </c>
      <c r="P29" s="22">
        <v>7.6049999999999995</v>
      </c>
      <c r="Q29" s="22">
        <v>629.99999999999977</v>
      </c>
      <c r="R29" s="22">
        <v>25.829979336016525</v>
      </c>
      <c r="S29" s="22">
        <v>0</v>
      </c>
      <c r="T29" s="22">
        <v>0</v>
      </c>
      <c r="U29" s="22">
        <v>91.000000000000043</v>
      </c>
      <c r="V29" s="22">
        <v>13.649999999999999</v>
      </c>
      <c r="W29" s="22">
        <v>5.025125628140704</v>
      </c>
      <c r="X29" s="22">
        <v>0.50251256281407031</v>
      </c>
      <c r="Y29" s="22">
        <v>173.8410827245543</v>
      </c>
      <c r="Z29" s="22">
        <v>34.768216544910864</v>
      </c>
      <c r="AA29" s="22">
        <v>0</v>
      </c>
      <c r="AB29" s="22">
        <v>0</v>
      </c>
      <c r="AC29" s="22">
        <v>0</v>
      </c>
      <c r="AD29" s="22">
        <v>0</v>
      </c>
      <c r="AE29" s="23">
        <v>571.98705179205626</v>
      </c>
      <c r="AF29" s="50">
        <v>1.2409737373280629</v>
      </c>
      <c r="AG29" s="23">
        <v>2500.0535753185459</v>
      </c>
      <c r="AH29" s="50">
        <v>33.065418659070097</v>
      </c>
      <c r="AI29" s="23">
        <v>416.70839810595294</v>
      </c>
      <c r="AJ29" s="50">
        <v>28.534231657641978</v>
      </c>
      <c r="AK29" s="23">
        <v>3488.7490252165553</v>
      </c>
      <c r="AL29" s="23">
        <v>62.840624054040134</v>
      </c>
      <c r="AM29" s="57"/>
    </row>
    <row r="30" spans="1:39" x14ac:dyDescent="0.25">
      <c r="A30" s="20">
        <v>26</v>
      </c>
      <c r="B30" s="24" t="s">
        <v>25</v>
      </c>
      <c r="C30" s="22">
        <v>605.06743980839531</v>
      </c>
      <c r="D30" s="22">
        <v>5.4456069582755582</v>
      </c>
      <c r="E30" s="22">
        <v>77.588060728570824</v>
      </c>
      <c r="F30" s="22">
        <v>3.975757575757576</v>
      </c>
      <c r="G30" s="22">
        <v>906.1389148737137</v>
      </c>
      <c r="H30" s="22">
        <v>7.702284710017576</v>
      </c>
      <c r="I30" s="22">
        <v>201.4209415584416</v>
      </c>
      <c r="J30" s="22">
        <v>7.0497150443811858</v>
      </c>
      <c r="K30" s="22">
        <v>50.369900655252586</v>
      </c>
      <c r="L30" s="22">
        <v>0.15110767283212603</v>
      </c>
      <c r="M30" s="23">
        <v>1157.929757087408</v>
      </c>
      <c r="N30" s="50">
        <v>14.903107427230887</v>
      </c>
      <c r="O30" s="22">
        <v>90</v>
      </c>
      <c r="P30" s="22">
        <v>5.85</v>
      </c>
      <c r="Q30" s="22">
        <v>449.99999999999983</v>
      </c>
      <c r="R30" s="22">
        <v>18.449985240011809</v>
      </c>
      <c r="S30" s="22">
        <v>11.999999995295999</v>
      </c>
      <c r="T30" s="22">
        <v>10.799999999999999</v>
      </c>
      <c r="U30" s="22">
        <v>17.500000000000007</v>
      </c>
      <c r="V30" s="22">
        <v>2.625</v>
      </c>
      <c r="W30" s="22">
        <v>10.050251256281408</v>
      </c>
      <c r="X30" s="22">
        <v>1.0050251256281406</v>
      </c>
      <c r="Y30" s="22">
        <v>5.8874894022262261</v>
      </c>
      <c r="Z30" s="22">
        <v>1.1774978804452454</v>
      </c>
      <c r="AA30" s="22">
        <v>10.745442293332362</v>
      </c>
      <c r="AB30" s="22">
        <v>0.51692307692307693</v>
      </c>
      <c r="AC30" s="22">
        <v>20.632003320092487</v>
      </c>
      <c r="AD30" s="22">
        <v>1.6882352941176471</v>
      </c>
      <c r="AE30" s="23">
        <v>3.7630727091582648</v>
      </c>
      <c r="AF30" s="50">
        <v>8.1643009034740987E-3</v>
      </c>
      <c r="AG30" s="23">
        <v>166.67023835456973</v>
      </c>
      <c r="AH30" s="50">
        <v>2.2043612439380067</v>
      </c>
      <c r="AI30" s="23">
        <v>117.44142264216413</v>
      </c>
      <c r="AJ30" s="50">
        <v>8.041836389921988</v>
      </c>
      <c r="AK30" s="23">
        <v>287.87473370589214</v>
      </c>
      <c r="AL30" s="23">
        <v>10.25436193476347</v>
      </c>
      <c r="AM30" s="57"/>
    </row>
    <row r="31" spans="1:39" x14ac:dyDescent="0.25">
      <c r="A31" s="20">
        <v>27</v>
      </c>
      <c r="B31" s="24" t="s">
        <v>26</v>
      </c>
      <c r="C31" s="22">
        <v>2287.9112567754946</v>
      </c>
      <c r="D31" s="22">
        <v>20.591201310979454</v>
      </c>
      <c r="E31" s="22">
        <v>212.89406907229798</v>
      </c>
      <c r="F31" s="22">
        <v>10.909090909090908</v>
      </c>
      <c r="G31" s="22">
        <v>3523.8735578422202</v>
      </c>
      <c r="H31" s="22">
        <v>29.953329427846125</v>
      </c>
      <c r="I31" s="22">
        <v>704.97329545454556</v>
      </c>
      <c r="J31" s="22">
        <v>24.674002655334149</v>
      </c>
      <c r="K31" s="22">
        <v>352.58930458676815</v>
      </c>
      <c r="L31" s="22">
        <v>1.0577537098248821</v>
      </c>
      <c r="M31" s="23">
        <v>4581.4361578835333</v>
      </c>
      <c r="N31" s="50">
        <v>55.685085793005157</v>
      </c>
      <c r="O31" s="22">
        <v>630</v>
      </c>
      <c r="P31" s="22">
        <v>40.950000000000003</v>
      </c>
      <c r="Q31" s="22">
        <v>3239.9999999999986</v>
      </c>
      <c r="R31" s="22">
        <v>132.839893728085</v>
      </c>
      <c r="S31" s="22">
        <v>11.999999995295999</v>
      </c>
      <c r="T31" s="22">
        <v>10.799999999999999</v>
      </c>
      <c r="U31" s="22">
        <v>175.00000000000009</v>
      </c>
      <c r="V31" s="22">
        <v>26.25</v>
      </c>
      <c r="W31" s="22">
        <v>10.050251256281408</v>
      </c>
      <c r="X31" s="22">
        <v>1.0050251256281406</v>
      </c>
      <c r="Y31" s="22">
        <v>22.415610130266121</v>
      </c>
      <c r="Z31" s="22">
        <v>4.4831220260532252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50">
        <v>0</v>
      </c>
      <c r="AG31" s="23">
        <v>15.432429477274972</v>
      </c>
      <c r="AH31" s="50">
        <v>0.20410752258685244</v>
      </c>
      <c r="AI31" s="23">
        <v>5.0076545695135968</v>
      </c>
      <c r="AJ31" s="50">
        <v>0.34290063794591213</v>
      </c>
      <c r="AK31" s="23">
        <v>20.44008404678857</v>
      </c>
      <c r="AL31" s="23">
        <v>0.54700816053276458</v>
      </c>
      <c r="AM31" s="57"/>
    </row>
    <row r="32" spans="1:39" x14ac:dyDescent="0.25">
      <c r="A32" s="20">
        <v>28</v>
      </c>
      <c r="B32" s="25" t="s">
        <v>28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50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126.99252160787941</v>
      </c>
      <c r="Z32" s="22">
        <v>25.398504321575885</v>
      </c>
      <c r="AA32" s="22">
        <v>0</v>
      </c>
      <c r="AB32" s="22">
        <v>0</v>
      </c>
      <c r="AC32" s="22">
        <v>0</v>
      </c>
      <c r="AD32" s="22">
        <v>0</v>
      </c>
      <c r="AE32" s="23">
        <v>11.985907619505728</v>
      </c>
      <c r="AF32" s="50">
        <v>2.6004428819228566E-2</v>
      </c>
      <c r="AG32" s="23">
        <v>6.4019225661950019</v>
      </c>
      <c r="AH32" s="50">
        <v>8.4671085437524884E-2</v>
      </c>
      <c r="AI32" s="23">
        <v>1.3044775066069643</v>
      </c>
      <c r="AJ32" s="50">
        <v>8.9324485743246571E-2</v>
      </c>
      <c r="AK32" s="23">
        <v>19.692307692307693</v>
      </c>
      <c r="AL32" s="23">
        <v>0.2</v>
      </c>
      <c r="AM32" s="57"/>
    </row>
    <row r="33" spans="1:43" x14ac:dyDescent="0.25">
      <c r="A33" s="20">
        <v>29</v>
      </c>
      <c r="B33" s="24" t="s">
        <v>27</v>
      </c>
      <c r="C33" s="22">
        <v>1386.6128828942392</v>
      </c>
      <c r="D33" s="22">
        <v>12.479515946048153</v>
      </c>
      <c r="E33" s="22">
        <v>212.89406907229798</v>
      </c>
      <c r="F33" s="22">
        <v>10.909090909090908</v>
      </c>
      <c r="G33" s="22">
        <v>1510.2315247895228</v>
      </c>
      <c r="H33" s="22">
        <v>12.837141183362624</v>
      </c>
      <c r="I33" s="22">
        <v>302.13141233766237</v>
      </c>
      <c r="J33" s="22">
        <v>10.574572566571778</v>
      </c>
      <c r="K33" s="22">
        <v>347.55231452124286</v>
      </c>
      <c r="L33" s="22">
        <v>1.0426429425416697</v>
      </c>
      <c r="M33" s="23">
        <v>2159.9152516484282</v>
      </c>
      <c r="N33" s="50">
        <v>24.454356692476068</v>
      </c>
      <c r="O33" s="22">
        <v>621</v>
      </c>
      <c r="P33" s="22">
        <v>40.365000000000002</v>
      </c>
      <c r="Q33" s="22">
        <v>3959.9999999999986</v>
      </c>
      <c r="R33" s="22">
        <v>162.35987011210392</v>
      </c>
      <c r="S33" s="22">
        <v>11.999999995295999</v>
      </c>
      <c r="T33" s="22">
        <v>10.08</v>
      </c>
      <c r="U33" s="22">
        <v>175.00000000000009</v>
      </c>
      <c r="V33" s="22">
        <v>26.25</v>
      </c>
      <c r="W33" s="22">
        <v>10.050251256281408</v>
      </c>
      <c r="X33" s="22">
        <v>1.0050251256281406</v>
      </c>
      <c r="Y33" s="22">
        <v>1.8063673934774666E-2</v>
      </c>
      <c r="Z33" s="22">
        <v>3.6127347869549342E-3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50">
        <v>0</v>
      </c>
      <c r="AG33" s="23">
        <v>0</v>
      </c>
      <c r="AH33" s="50">
        <v>0</v>
      </c>
      <c r="AI33" s="23">
        <v>1.0730688363243421</v>
      </c>
      <c r="AJ33" s="50">
        <v>7.347870813126689E-2</v>
      </c>
      <c r="AK33" s="23">
        <v>1.0730688363243421</v>
      </c>
      <c r="AL33" s="23">
        <v>7.347870813126689E-2</v>
      </c>
      <c r="AM33" s="57"/>
      <c r="AO33" s="63">
        <v>44986</v>
      </c>
    </row>
    <row r="34" spans="1:43" x14ac:dyDescent="0.25">
      <c r="A34" s="20">
        <v>31</v>
      </c>
      <c r="B34" s="24" t="s">
        <v>29</v>
      </c>
      <c r="C34" s="22">
        <v>151.26685995209883</v>
      </c>
      <c r="D34" s="22">
        <v>1.3614017395688895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50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7.0538006159481768</v>
      </c>
      <c r="Z34" s="22">
        <v>1.4107601231896356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50">
        <v>0</v>
      </c>
      <c r="AG34" s="23">
        <v>0</v>
      </c>
      <c r="AH34" s="50">
        <v>0</v>
      </c>
      <c r="AI34" s="23">
        <v>1.669218189837866</v>
      </c>
      <c r="AJ34" s="50">
        <v>0.11430021264863741</v>
      </c>
      <c r="AK34" s="23">
        <v>1.669218189837866</v>
      </c>
      <c r="AL34" s="23">
        <v>0.11430021264863741</v>
      </c>
      <c r="AM34" s="57"/>
      <c r="AN34" t="s">
        <v>139</v>
      </c>
      <c r="AO34">
        <v>8377</v>
      </c>
      <c r="AP34" s="9">
        <f>(AO34/$AO$38)*$AP$38</f>
        <v>6838.7967847274549</v>
      </c>
      <c r="AQ34">
        <v>8600</v>
      </c>
    </row>
    <row r="35" spans="1:43" x14ac:dyDescent="0.25">
      <c r="A35" s="20">
        <v>32</v>
      </c>
      <c r="B35" s="24" t="s">
        <v>30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50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15.943434192785155</v>
      </c>
      <c r="Z35" s="22">
        <v>3.1886868385570319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50">
        <v>0</v>
      </c>
      <c r="AG35" s="23">
        <v>12.345943581819981</v>
      </c>
      <c r="AH35" s="50">
        <v>0.16328601806948198</v>
      </c>
      <c r="AI35" s="23">
        <v>4.2922753452973685</v>
      </c>
      <c r="AJ35" s="50">
        <v>0.29391483252506756</v>
      </c>
      <c r="AK35" s="23">
        <v>16.63821892711735</v>
      </c>
      <c r="AL35" s="23">
        <v>0.45720085059454951</v>
      </c>
      <c r="AM35" s="57"/>
      <c r="AN35" t="s">
        <v>140</v>
      </c>
      <c r="AO35">
        <v>2022</v>
      </c>
      <c r="AP35" s="9">
        <f t="shared" ref="AP35:AP37" si="0">(AO35/$AO$38)*$AP$38</f>
        <v>1650.7159005275057</v>
      </c>
      <c r="AQ35">
        <v>1600</v>
      </c>
    </row>
    <row r="36" spans="1:43" x14ac:dyDescent="0.25">
      <c r="A36" s="20">
        <v>33</v>
      </c>
      <c r="B36" s="24" t="s">
        <v>110</v>
      </c>
      <c r="C36" s="22">
        <v>491.61729484432118</v>
      </c>
      <c r="D36" s="22">
        <v>4.4245556535988912</v>
      </c>
      <c r="E36" s="22">
        <v>11.82744828179433</v>
      </c>
      <c r="F36" s="22">
        <v>0.60606060606060608</v>
      </c>
      <c r="G36" s="22">
        <v>755.11576239476142</v>
      </c>
      <c r="H36" s="22">
        <v>6.4185705916813118</v>
      </c>
      <c r="I36" s="22">
        <v>151.06570616883118</v>
      </c>
      <c r="J36" s="22">
        <v>5.2872862832858889</v>
      </c>
      <c r="K36" s="22">
        <v>75.554850982878889</v>
      </c>
      <c r="L36" s="22">
        <v>0.22666150924818906</v>
      </c>
      <c r="M36" s="23">
        <v>981.73631954647146</v>
      </c>
      <c r="N36" s="50">
        <v>11.932518384215388</v>
      </c>
      <c r="O36" s="22">
        <v>135</v>
      </c>
      <c r="P36" s="22">
        <v>5.3849999999999998</v>
      </c>
      <c r="Q36" s="22">
        <v>719.99999999999977</v>
      </c>
      <c r="R36" s="22">
        <v>29.519976384018886</v>
      </c>
      <c r="S36" s="22">
        <v>0</v>
      </c>
      <c r="T36" s="22">
        <v>0</v>
      </c>
      <c r="U36" s="22">
        <v>105.00000000000004</v>
      </c>
      <c r="V36" s="22">
        <v>15.749999999999998</v>
      </c>
      <c r="W36" s="22">
        <v>10.050251256281408</v>
      </c>
      <c r="X36" s="22">
        <v>1.0050251256281406</v>
      </c>
      <c r="Y36" s="22">
        <v>13.326648395449599</v>
      </c>
      <c r="Z36" s="22">
        <v>2.6653296790899201</v>
      </c>
      <c r="AA36" s="22">
        <v>0</v>
      </c>
      <c r="AB36" s="22">
        <v>0</v>
      </c>
      <c r="AC36" s="22">
        <v>0</v>
      </c>
      <c r="AD36" s="22">
        <v>0</v>
      </c>
      <c r="AE36" s="23">
        <v>11.289218127474793</v>
      </c>
      <c r="AF36" s="50">
        <v>2.4492902710422294E-2</v>
      </c>
      <c r="AG36" s="23">
        <v>7.4075661490919869</v>
      </c>
      <c r="AH36" s="50">
        <v>9.7971610841689177E-2</v>
      </c>
      <c r="AI36" s="23">
        <v>0</v>
      </c>
      <c r="AJ36" s="50">
        <v>0</v>
      </c>
      <c r="AK36" s="23">
        <v>18.696784276566781</v>
      </c>
      <c r="AL36" s="23">
        <v>0.12246451355211146</v>
      </c>
      <c r="AM36" s="57"/>
      <c r="AN36" t="s">
        <v>141</v>
      </c>
      <c r="AO36">
        <v>3956</v>
      </c>
      <c r="AP36" s="9">
        <f t="shared" si="0"/>
        <v>3229.5905551369001</v>
      </c>
      <c r="AQ36">
        <v>2500</v>
      </c>
    </row>
    <row r="37" spans="1:43" x14ac:dyDescent="0.25">
      <c r="A37" s="20">
        <v>34</v>
      </c>
      <c r="B37" s="24" t="s">
        <v>31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50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0.33437013453731829</v>
      </c>
      <c r="Z37" s="22">
        <v>6.6874026907463663E-2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50">
        <v>0</v>
      </c>
      <c r="AG37" s="23">
        <v>0</v>
      </c>
      <c r="AH37" s="50">
        <v>0</v>
      </c>
      <c r="AI37" s="23">
        <v>5.723033793729825</v>
      </c>
      <c r="AJ37" s="50">
        <v>0.39188644336675671</v>
      </c>
      <c r="AK37" s="23">
        <v>5.723033793729825</v>
      </c>
      <c r="AL37" s="23">
        <v>0.39188644336675671</v>
      </c>
      <c r="AM37" s="57"/>
      <c r="AN37" t="s">
        <v>142</v>
      </c>
      <c r="AO37">
        <v>1569</v>
      </c>
      <c r="AP37" s="9">
        <f t="shared" si="0"/>
        <v>1280.8967596081386</v>
      </c>
      <c r="AQ37">
        <f>AP38-SUM(AQ34:AQ36)</f>
        <v>300</v>
      </c>
    </row>
    <row r="38" spans="1:43" x14ac:dyDescent="0.25">
      <c r="A38" s="20">
        <v>35</v>
      </c>
      <c r="B38" s="26" t="s">
        <v>111</v>
      </c>
      <c r="C38" s="22">
        <v>7563.342997604941</v>
      </c>
      <c r="D38" s="22">
        <v>68.070086978444479</v>
      </c>
      <c r="E38" s="22">
        <v>709.64689690765999</v>
      </c>
      <c r="F38" s="22">
        <v>36.363636363636367</v>
      </c>
      <c r="G38" s="22">
        <v>23156.883380106017</v>
      </c>
      <c r="H38" s="22">
        <v>196.83616481156028</v>
      </c>
      <c r="I38" s="22">
        <v>5216.8023863636363</v>
      </c>
      <c r="J38" s="22">
        <v>203.45477618084098</v>
      </c>
      <c r="K38" s="22">
        <v>1304.580426971042</v>
      </c>
      <c r="L38" s="22">
        <v>3.9136887263520643</v>
      </c>
      <c r="M38" s="23">
        <v>29678.266193440697</v>
      </c>
      <c r="N38" s="50">
        <v>404.20462971875332</v>
      </c>
      <c r="O38" s="22">
        <v>1499.9999999999998</v>
      </c>
      <c r="P38" s="22">
        <v>97.5</v>
      </c>
      <c r="Q38" s="22">
        <v>10367.999999999996</v>
      </c>
      <c r="R38" s="22">
        <v>425.08765992987196</v>
      </c>
      <c r="S38" s="22">
        <v>23.999999990591999</v>
      </c>
      <c r="T38" s="22">
        <v>21.599999999999998</v>
      </c>
      <c r="U38" s="22">
        <v>437.50000000000017</v>
      </c>
      <c r="V38" s="22">
        <v>65.625</v>
      </c>
      <c r="W38" s="22">
        <v>80.402010050251263</v>
      </c>
      <c r="X38" s="22">
        <v>8.0402010050251249</v>
      </c>
      <c r="Y38" s="22">
        <v>770.39463184299859</v>
      </c>
      <c r="Z38" s="22">
        <v>154.07892636859975</v>
      </c>
      <c r="AA38" s="22">
        <v>16118.163439998541</v>
      </c>
      <c r="AB38" s="22">
        <v>775.38461538461536</v>
      </c>
      <c r="AC38" s="22">
        <v>1031.6001660046245</v>
      </c>
      <c r="AD38" s="22">
        <v>83.89705882352942</v>
      </c>
      <c r="AE38" s="23">
        <v>11.985907619505728</v>
      </c>
      <c r="AF38" s="50">
        <v>2.6004428819228566E-2</v>
      </c>
      <c r="AG38" s="23">
        <v>6.4019225661950019</v>
      </c>
      <c r="AH38" s="50">
        <v>8.4671085437524884E-2</v>
      </c>
      <c r="AI38" s="23">
        <v>1.3044775066069643</v>
      </c>
      <c r="AJ38" s="50">
        <v>8.9324485743246571E-2</v>
      </c>
      <c r="AK38" s="23">
        <v>19.692307692307693</v>
      </c>
      <c r="AL38" s="23">
        <v>0.2</v>
      </c>
      <c r="AM38" s="57"/>
      <c r="AO38">
        <f>SUM(AO34:AO37)</f>
        <v>15924</v>
      </c>
      <c r="AP38">
        <v>13000</v>
      </c>
      <c r="AQ38">
        <f>SUM(AQ34:AQ37)</f>
        <v>13000</v>
      </c>
    </row>
    <row r="39" spans="1:43" x14ac:dyDescent="0.25">
      <c r="A39" s="20">
        <v>36</v>
      </c>
      <c r="B39" s="21" t="s">
        <v>44</v>
      </c>
      <c r="C39" s="22">
        <v>5042.2286650699607</v>
      </c>
      <c r="D39" s="22">
        <v>45.380057985629648</v>
      </c>
      <c r="E39" s="22">
        <v>354.82344845383</v>
      </c>
      <c r="F39" s="22">
        <v>24.242424242424242</v>
      </c>
      <c r="G39" s="22">
        <v>11981.170096663549</v>
      </c>
      <c r="H39" s="22">
        <v>101.84132005467683</v>
      </c>
      <c r="I39" s="22">
        <v>3595.3638068181822</v>
      </c>
      <c r="J39" s="22">
        <v>136.62347756010737</v>
      </c>
      <c r="K39" s="22">
        <v>1198.8036355950117</v>
      </c>
      <c r="L39" s="22">
        <v>3.5963626134045992</v>
      </c>
      <c r="M39" s="23">
        <v>16775.337539076743</v>
      </c>
      <c r="N39" s="50">
        <v>242.06116022818881</v>
      </c>
      <c r="O39" s="22">
        <v>1800.0000000000002</v>
      </c>
      <c r="P39" s="22">
        <v>117</v>
      </c>
      <c r="Q39" s="22">
        <v>10799.999999999996</v>
      </c>
      <c r="R39" s="22">
        <v>442.79964576028334</v>
      </c>
      <c r="S39" s="22">
        <v>23.999999990591999</v>
      </c>
      <c r="T39" s="22">
        <v>21.599999999999998</v>
      </c>
      <c r="U39" s="22">
        <v>262.50000000000011</v>
      </c>
      <c r="V39" s="22">
        <v>39.375</v>
      </c>
      <c r="W39" s="22">
        <v>60.301507537688444</v>
      </c>
      <c r="X39" s="22">
        <v>6.0301507537688446</v>
      </c>
      <c r="Y39" s="22">
        <v>405.68376410888027</v>
      </c>
      <c r="Z39" s="22">
        <v>81.136752821776071</v>
      </c>
      <c r="AA39" s="22">
        <v>42981.769173329449</v>
      </c>
      <c r="AB39" s="22">
        <v>2067.6923076923081</v>
      </c>
      <c r="AC39" s="22">
        <v>4126.400664018498</v>
      </c>
      <c r="AD39" s="22">
        <v>335.58823529411768</v>
      </c>
      <c r="AE39" s="23">
        <v>27741.372011914726</v>
      </c>
      <c r="AF39" s="50">
        <v>60.187226260411052</v>
      </c>
      <c r="AG39" s="23">
        <v>9212.9947391124897</v>
      </c>
      <c r="AH39" s="50">
        <v>121.85</v>
      </c>
      <c r="AI39" s="23">
        <v>4381.1419536963522</v>
      </c>
      <c r="AJ39" s="50">
        <v>300</v>
      </c>
      <c r="AK39" s="23">
        <v>41335.508704723565</v>
      </c>
      <c r="AL39" s="23">
        <v>482.03722626041105</v>
      </c>
      <c r="AM39" s="57"/>
    </row>
    <row r="40" spans="1:43" x14ac:dyDescent="0.25">
      <c r="A40" s="20">
        <v>37</v>
      </c>
      <c r="B40" s="21" t="s">
        <v>43</v>
      </c>
      <c r="C40" s="22">
        <v>15126.685995209882</v>
      </c>
      <c r="D40" s="22">
        <v>136.14017395688896</v>
      </c>
      <c r="E40" s="22">
        <v>946.19586254354658</v>
      </c>
      <c r="F40" s="22">
        <v>54.545454545454547</v>
      </c>
      <c r="G40" s="22">
        <v>28452.761927034611</v>
      </c>
      <c r="H40" s="22">
        <v>241.85173989455186</v>
      </c>
      <c r="I40" s="22">
        <v>7115.1947605519472</v>
      </c>
      <c r="J40" s="22">
        <v>270.37671399500243</v>
      </c>
      <c r="K40" s="22">
        <v>2372.4223208623971</v>
      </c>
      <c r="L40" s="22">
        <v>7.1171713903931364</v>
      </c>
      <c r="M40" s="23">
        <v>37940.379008448952</v>
      </c>
      <c r="N40" s="50">
        <v>519.3456252799474</v>
      </c>
      <c r="O40" s="22">
        <v>3450.0000000000005</v>
      </c>
      <c r="P40" s="22">
        <v>224.25</v>
      </c>
      <c r="Q40" s="22">
        <v>14399.999999999995</v>
      </c>
      <c r="R40" s="22">
        <v>629.99949600040316</v>
      </c>
      <c r="S40" s="22">
        <v>35.999999985887996</v>
      </c>
      <c r="T40" s="22">
        <v>32.4</v>
      </c>
      <c r="U40" s="22">
        <v>700.00000000000034</v>
      </c>
      <c r="V40" s="22">
        <v>90.125</v>
      </c>
      <c r="W40" s="22">
        <v>90.452261306532662</v>
      </c>
      <c r="X40" s="22">
        <v>9.0452261306532655</v>
      </c>
      <c r="Y40" s="22">
        <v>908.60054416270259</v>
      </c>
      <c r="Z40" s="22">
        <v>181.72010883254057</v>
      </c>
      <c r="AA40" s="22">
        <v>69845.374906660349</v>
      </c>
      <c r="AB40" s="22">
        <v>3300.3815384615386</v>
      </c>
      <c r="AC40" s="22">
        <v>7221.201162032371</v>
      </c>
      <c r="AD40" s="22">
        <v>547.85294117647061</v>
      </c>
      <c r="AE40" s="23">
        <v>94987.481324572916</v>
      </c>
      <c r="AF40" s="50">
        <v>206.08328340549318</v>
      </c>
      <c r="AG40" s="23">
        <v>70418.175704805704</v>
      </c>
      <c r="AH40" s="50">
        <v>931.3426255638077</v>
      </c>
      <c r="AI40" s="23">
        <v>3650.9516280802936</v>
      </c>
      <c r="AJ40" s="50">
        <v>250</v>
      </c>
      <c r="AK40" s="23">
        <v>169056.60865745894</v>
      </c>
      <c r="AL40" s="23">
        <v>1387.425908969301</v>
      </c>
      <c r="AM40" s="57"/>
    </row>
    <row r="41" spans="1:43" x14ac:dyDescent="0.25">
      <c r="A41" s="20">
        <v>38</v>
      </c>
      <c r="B41" s="21" t="s">
        <v>45</v>
      </c>
      <c r="C41" s="22">
        <v>5042.2286650699607</v>
      </c>
      <c r="D41" s="22">
        <v>45.380057985629648</v>
      </c>
      <c r="E41" s="22">
        <v>354.82344845383</v>
      </c>
      <c r="F41" s="22">
        <v>30.303030303030305</v>
      </c>
      <c r="G41" s="22">
        <v>12625.535547240412</v>
      </c>
      <c r="H41" s="22">
        <v>107.31850029291154</v>
      </c>
      <c r="I41" s="22">
        <v>3927.7083603896103</v>
      </c>
      <c r="J41" s="22">
        <v>140.8130225007682</v>
      </c>
      <c r="K41" s="22">
        <v>1052.7309236947792</v>
      </c>
      <c r="L41" s="22">
        <v>3.1581503621914342</v>
      </c>
      <c r="M41" s="23">
        <v>17605.974831324802</v>
      </c>
      <c r="N41" s="50">
        <v>251.28967315587116</v>
      </c>
      <c r="O41" s="22">
        <v>2100</v>
      </c>
      <c r="P41" s="22">
        <v>136.5</v>
      </c>
      <c r="Q41" s="22">
        <v>10079.999999999996</v>
      </c>
      <c r="R41" s="22">
        <v>414.089668728265</v>
      </c>
      <c r="S41" s="22">
        <v>23.999999990591999</v>
      </c>
      <c r="T41" s="22">
        <v>21.599999999999998</v>
      </c>
      <c r="U41" s="22">
        <v>262.50000000000011</v>
      </c>
      <c r="V41" s="22">
        <v>39.375</v>
      </c>
      <c r="W41" s="22">
        <v>60.301507537688444</v>
      </c>
      <c r="X41" s="22">
        <v>6.0301507537688446</v>
      </c>
      <c r="Y41" s="22">
        <v>221.73480032842551</v>
      </c>
      <c r="Z41" s="22">
        <v>44.34696006568511</v>
      </c>
      <c r="AA41" s="22">
        <v>42981.769173329449</v>
      </c>
      <c r="AB41" s="22">
        <v>2067.6923076923081</v>
      </c>
      <c r="AC41" s="22">
        <v>5158.000830023122</v>
      </c>
      <c r="AD41" s="22">
        <v>401.47058823529409</v>
      </c>
      <c r="AE41" s="23">
        <v>9682.3860806642151</v>
      </c>
      <c r="AF41" s="50">
        <v>21.006746224638853</v>
      </c>
      <c r="AG41" s="23">
        <v>9073.1175108206717</v>
      </c>
      <c r="AH41" s="50">
        <v>120</v>
      </c>
      <c r="AI41" s="23">
        <v>4381.1419536963522</v>
      </c>
      <c r="AJ41" s="50">
        <v>300</v>
      </c>
      <c r="AK41" s="23">
        <v>23136.645545181236</v>
      </c>
      <c r="AL41" s="23">
        <v>441.00674622463885</v>
      </c>
      <c r="AM41" s="57"/>
    </row>
    <row r="42" spans="1:43" x14ac:dyDescent="0.25">
      <c r="A42" s="20">
        <v>39</v>
      </c>
      <c r="B42" s="21" t="s">
        <v>46</v>
      </c>
      <c r="C42" s="22">
        <v>5294.3400983234596</v>
      </c>
      <c r="D42" s="22">
        <v>47.649060884911137</v>
      </c>
      <c r="E42" s="22">
        <v>354.82344845383</v>
      </c>
      <c r="F42" s="22">
        <v>30.303030303030305</v>
      </c>
      <c r="G42" s="22">
        <v>11236.122544434051</v>
      </c>
      <c r="H42" s="22">
        <v>106.22105057605937</v>
      </c>
      <c r="I42" s="22">
        <v>3021.3141233766232</v>
      </c>
      <c r="J42" s="22">
        <v>114.80964500849358</v>
      </c>
      <c r="K42" s="22">
        <v>936.88015218769817</v>
      </c>
      <c r="L42" s="22">
        <v>2.8106027146775441</v>
      </c>
      <c r="M42" s="23">
        <v>15194.316819998372</v>
      </c>
      <c r="N42" s="50">
        <v>223.84129829923049</v>
      </c>
      <c r="O42" s="22">
        <v>2400</v>
      </c>
      <c r="P42" s="22">
        <v>156</v>
      </c>
      <c r="Q42" s="22">
        <v>9719.9999999999982</v>
      </c>
      <c r="R42" s="22">
        <v>413.99966880026494</v>
      </c>
      <c r="S42" s="22">
        <v>23.999999990591999</v>
      </c>
      <c r="T42" s="22">
        <v>21.599999999999998</v>
      </c>
      <c r="U42" s="22">
        <v>262.50000000000011</v>
      </c>
      <c r="V42" s="22">
        <v>39.375</v>
      </c>
      <c r="W42" s="22">
        <v>60.301507537688444</v>
      </c>
      <c r="X42" s="22">
        <v>6.0301507537688446</v>
      </c>
      <c r="Y42" s="22">
        <v>323.37819678126385</v>
      </c>
      <c r="Z42" s="22">
        <v>64.675639356252788</v>
      </c>
      <c r="AA42" s="22">
        <v>42981.769173329449</v>
      </c>
      <c r="AB42" s="22">
        <v>2067.6923076923081</v>
      </c>
      <c r="AC42" s="22">
        <v>5158.000830023122</v>
      </c>
      <c r="AD42" s="22">
        <v>401.47058823529409</v>
      </c>
      <c r="AE42" s="23">
        <v>14100.233441216018</v>
      </c>
      <c r="AF42" s="50">
        <v>30.591635485317447</v>
      </c>
      <c r="AG42" s="23">
        <v>20692.418740309378</v>
      </c>
      <c r="AH42" s="50">
        <v>273.67553058535526</v>
      </c>
      <c r="AI42" s="23">
        <v>13143.425861089057</v>
      </c>
      <c r="AJ42" s="50">
        <v>900</v>
      </c>
      <c r="AK42" s="23">
        <v>47936.078042614448</v>
      </c>
      <c r="AL42" s="23">
        <v>1204.2671660706728</v>
      </c>
      <c r="AM42" s="57"/>
    </row>
    <row r="43" spans="1:43" x14ac:dyDescent="0.25">
      <c r="A43" s="20">
        <v>40</v>
      </c>
      <c r="B43" s="27" t="s">
        <v>47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3">
        <v>0</v>
      </c>
      <c r="N43" s="50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0.25750343694253247</v>
      </c>
      <c r="Z43" s="22">
        <v>5.1500687388506501E-2</v>
      </c>
      <c r="AA43" s="22">
        <v>0</v>
      </c>
      <c r="AB43" s="22">
        <v>0</v>
      </c>
      <c r="AC43" s="22">
        <v>0</v>
      </c>
      <c r="AD43" s="22">
        <v>0</v>
      </c>
      <c r="AE43" s="23">
        <v>11.985907619505728</v>
      </c>
      <c r="AF43" s="50">
        <v>2.6004428819228566E-2</v>
      </c>
      <c r="AG43" s="23">
        <v>6.4019225661950019</v>
      </c>
      <c r="AH43" s="50">
        <v>8.4671085437524884E-2</v>
      </c>
      <c r="AI43" s="23">
        <v>146.03806512321174</v>
      </c>
      <c r="AJ43" s="50">
        <v>10</v>
      </c>
      <c r="AK43" s="23">
        <v>164.42589530891246</v>
      </c>
      <c r="AL43" s="23">
        <v>10.110675514256753</v>
      </c>
      <c r="AM43" s="57"/>
    </row>
    <row r="44" spans="1:43" x14ac:dyDescent="0.25">
      <c r="A44" s="20">
        <v>41</v>
      </c>
      <c r="B44" s="28" t="s">
        <v>48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3">
        <v>0</v>
      </c>
      <c r="N44" s="50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3">
        <v>141453.90313725919</v>
      </c>
      <c r="AF44" s="50">
        <v>306.89607096159136</v>
      </c>
      <c r="AG44" s="23">
        <v>0</v>
      </c>
      <c r="AH44" s="50">
        <v>0</v>
      </c>
      <c r="AI44" s="23">
        <v>0</v>
      </c>
      <c r="AJ44" s="50">
        <v>0</v>
      </c>
      <c r="AK44" s="23">
        <v>141453.90313725919</v>
      </c>
      <c r="AL44" s="23">
        <v>306.89607096159136</v>
      </c>
      <c r="AM44" s="57"/>
    </row>
    <row r="45" spans="1:43" x14ac:dyDescent="0.25">
      <c r="A45" s="20">
        <v>42</v>
      </c>
      <c r="B45" s="28" t="s">
        <v>37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3">
        <v>0</v>
      </c>
      <c r="N45" s="50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3">
        <v>3.7630727091582648</v>
      </c>
      <c r="AF45" s="50">
        <v>8.1643009034740987E-3</v>
      </c>
      <c r="AG45" s="23">
        <v>0</v>
      </c>
      <c r="AH45" s="50">
        <v>0</v>
      </c>
      <c r="AI45" s="23">
        <v>0</v>
      </c>
      <c r="AJ45" s="50">
        <v>0</v>
      </c>
      <c r="AK45" s="23">
        <v>3.7630727091582648</v>
      </c>
      <c r="AL45" s="23">
        <v>8.1643009034740987E-3</v>
      </c>
      <c r="AM45" s="57"/>
    </row>
    <row r="46" spans="1:43" x14ac:dyDescent="0.25">
      <c r="A46" s="20">
        <v>43</v>
      </c>
      <c r="B46" s="28" t="s">
        <v>112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3">
        <v>0</v>
      </c>
      <c r="N46" s="50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3"/>
      <c r="AF46" s="50"/>
      <c r="AG46" s="23"/>
      <c r="AH46" s="50"/>
      <c r="AI46" s="23"/>
      <c r="AJ46" s="50"/>
      <c r="AK46" s="23">
        <v>0</v>
      </c>
      <c r="AL46" s="23">
        <v>0</v>
      </c>
      <c r="AM46" s="57"/>
    </row>
    <row r="47" spans="1:43" x14ac:dyDescent="0.25">
      <c r="A47" s="20">
        <v>44</v>
      </c>
      <c r="B47" s="28" t="s">
        <v>113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3">
        <v>0</v>
      </c>
      <c r="N47" s="50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3"/>
      <c r="AF47" s="50"/>
      <c r="AG47" s="23"/>
      <c r="AH47" s="50"/>
      <c r="AI47" s="23"/>
      <c r="AJ47" s="50"/>
      <c r="AK47" s="23">
        <v>0</v>
      </c>
      <c r="AL47" s="23">
        <v>0</v>
      </c>
      <c r="AM47" s="57"/>
    </row>
    <row r="48" spans="1:43" x14ac:dyDescent="0.25">
      <c r="A48" s="20">
        <v>45</v>
      </c>
      <c r="B48" s="28" t="s">
        <v>114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3">
        <v>0</v>
      </c>
      <c r="N48" s="50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3"/>
      <c r="AF48" s="50"/>
      <c r="AG48" s="23"/>
      <c r="AH48" s="50"/>
      <c r="AI48" s="23"/>
      <c r="AJ48" s="50"/>
      <c r="AK48" s="23">
        <v>0</v>
      </c>
      <c r="AL48" s="23">
        <v>0</v>
      </c>
      <c r="AM48" s="57"/>
    </row>
    <row r="49" spans="1:39" x14ac:dyDescent="0.25">
      <c r="A49" s="20">
        <v>46</v>
      </c>
      <c r="B49" s="21" t="s">
        <v>115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3">
        <v>0</v>
      </c>
      <c r="N49" s="50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3">
        <v>0</v>
      </c>
      <c r="AF49" s="50"/>
      <c r="AG49" s="23"/>
      <c r="AH49" s="50"/>
      <c r="AI49" s="23"/>
      <c r="AJ49" s="50"/>
      <c r="AK49" s="23">
        <v>0</v>
      </c>
      <c r="AL49" s="23">
        <v>0</v>
      </c>
      <c r="AM49" s="57"/>
    </row>
    <row r="50" spans="1:39" x14ac:dyDescent="0.25">
      <c r="A50" s="20">
        <v>47</v>
      </c>
      <c r="B50" s="21" t="s">
        <v>39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3">
        <v>0</v>
      </c>
      <c r="N50" s="50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3"/>
      <c r="AF50" s="50"/>
      <c r="AG50" s="23"/>
      <c r="AH50" s="50"/>
      <c r="AI50" s="23"/>
      <c r="AJ50" s="50"/>
      <c r="AK50" s="23">
        <v>0</v>
      </c>
      <c r="AL50" s="23">
        <v>0</v>
      </c>
      <c r="AM50" s="57"/>
    </row>
    <row r="51" spans="1:39" s="55" customFormat="1" x14ac:dyDescent="0.25">
      <c r="A51" s="125" t="s">
        <v>88</v>
      </c>
      <c r="B51" s="125"/>
      <c r="C51" s="56">
        <f>SUM(C5:C50)</f>
        <v>150000</v>
      </c>
      <c r="D51" s="56">
        <f t="shared" ref="D51:AL51" si="1">SUM(D5:D50)</f>
        <v>1350.0000000000005</v>
      </c>
      <c r="E51" s="56">
        <f t="shared" si="1"/>
        <v>11000.000000000002</v>
      </c>
      <c r="F51" s="56">
        <f t="shared" si="1"/>
        <v>600</v>
      </c>
      <c r="G51" s="56">
        <f t="shared" si="1"/>
        <v>258309.99999999997</v>
      </c>
      <c r="H51" s="56">
        <f t="shared" si="1"/>
        <v>2191.2999999999997</v>
      </c>
      <c r="I51" s="56">
        <f t="shared" si="1"/>
        <v>49630.119999999995</v>
      </c>
      <c r="J51" s="56">
        <f t="shared" si="1"/>
        <v>1737.0799999999997</v>
      </c>
      <c r="K51" s="56">
        <f t="shared" si="1"/>
        <v>23830.000000000007</v>
      </c>
      <c r="L51" s="56">
        <f t="shared" si="1"/>
        <v>71.61999999999999</v>
      </c>
      <c r="M51" s="56">
        <f t="shared" si="1"/>
        <v>331770.12</v>
      </c>
      <c r="N51" s="56">
        <f t="shared" si="1"/>
        <v>4000</v>
      </c>
      <c r="O51" s="56">
        <f t="shared" si="1"/>
        <v>45819</v>
      </c>
      <c r="P51" s="56">
        <f t="shared" si="1"/>
        <v>2999.8449999999993</v>
      </c>
      <c r="Q51" s="56">
        <f t="shared" si="1"/>
        <v>216493.19999999998</v>
      </c>
      <c r="R51" s="56">
        <f t="shared" si="1"/>
        <v>8999.5800531359564</v>
      </c>
      <c r="S51" s="56">
        <f t="shared" si="1"/>
        <v>1180.7999995371263</v>
      </c>
      <c r="T51" s="56">
        <f t="shared" si="1"/>
        <v>1199.9999999999995</v>
      </c>
      <c r="U51" s="56">
        <f t="shared" si="1"/>
        <v>23338.000000000007</v>
      </c>
      <c r="V51" s="56">
        <f t="shared" si="1"/>
        <v>3500.0250000000005</v>
      </c>
      <c r="W51" s="56">
        <f t="shared" si="1"/>
        <v>2000</v>
      </c>
      <c r="X51" s="56">
        <f t="shared" si="1"/>
        <v>200.00000000000011</v>
      </c>
      <c r="Y51" s="56">
        <f t="shared" si="1"/>
        <v>10000</v>
      </c>
      <c r="Z51" s="56">
        <f t="shared" si="1"/>
        <v>2000</v>
      </c>
      <c r="AA51" s="56">
        <f t="shared" si="1"/>
        <v>590000</v>
      </c>
      <c r="AB51" s="56">
        <f t="shared" si="1"/>
        <v>28000</v>
      </c>
      <c r="AC51" s="56">
        <f t="shared" si="1"/>
        <v>87000.000000000015</v>
      </c>
      <c r="AD51" s="56">
        <f t="shared" si="1"/>
        <v>7000</v>
      </c>
      <c r="AE51" s="56">
        <f t="shared" si="1"/>
        <v>779084.05448338529</v>
      </c>
      <c r="AF51" s="56">
        <f t="shared" si="1"/>
        <v>1690.283662555627</v>
      </c>
      <c r="AG51" s="56">
        <f t="shared" si="1"/>
        <v>416125.32438393711</v>
      </c>
      <c r="AH51" s="56">
        <f t="shared" si="1"/>
        <v>5503.6252827674216</v>
      </c>
      <c r="AI51" s="56">
        <f t="shared" si="1"/>
        <v>84791.226274511355</v>
      </c>
      <c r="AJ51" s="56">
        <f t="shared" si="1"/>
        <v>5806.5837973796379</v>
      </c>
      <c r="AK51" s="56">
        <f t="shared" si="1"/>
        <v>1279999.605141833</v>
      </c>
      <c r="AL51" s="56">
        <f t="shared" si="1"/>
        <v>13000.492742702689</v>
      </c>
    </row>
    <row r="52" spans="1:39" hidden="1" x14ac:dyDescent="0.25">
      <c r="G52" s="30"/>
      <c r="H52" s="31"/>
      <c r="N52" s="32"/>
      <c r="R52" s="31"/>
      <c r="W52" s="30"/>
      <c r="X52" s="30"/>
      <c r="Y52" s="30"/>
      <c r="Z52" s="30"/>
      <c r="AE52" s="30">
        <f>AE54-AE51</f>
        <v>-5.9215513058006763E-2</v>
      </c>
      <c r="AF52" s="30">
        <f t="shared" ref="AF52:AL52" si="2">AF54-AF51</f>
        <v>4.2106942296413763E-3</v>
      </c>
      <c r="AG52" s="30">
        <f t="shared" si="2"/>
        <v>-0.35758126201108098</v>
      </c>
      <c r="AH52" s="30">
        <f t="shared" si="2"/>
        <v>-4.7293283041653922E-3</v>
      </c>
      <c r="AI52" s="30">
        <f t="shared" si="2"/>
        <v>-0.18834505869017448</v>
      </c>
      <c r="AJ52" s="30">
        <f t="shared" si="2"/>
        <v>-0.49222406861099444</v>
      </c>
      <c r="AK52" s="30">
        <f t="shared" si="2"/>
        <v>0.39485816704109311</v>
      </c>
      <c r="AL52" s="30">
        <f t="shared" si="2"/>
        <v>-0.49274270268870168</v>
      </c>
    </row>
    <row r="53" spans="1:39" hidden="1" x14ac:dyDescent="0.2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58"/>
      <c r="AG53" s="33"/>
      <c r="AH53" s="58"/>
      <c r="AI53" s="33"/>
      <c r="AJ53" s="58"/>
      <c r="AK53" s="33"/>
      <c r="AL53" s="33"/>
    </row>
    <row r="54" spans="1:39" hidden="1" x14ac:dyDescent="0.25">
      <c r="R54" s="31"/>
      <c r="AE54" s="59">
        <v>779083.99526787223</v>
      </c>
      <c r="AF54" s="59">
        <v>1690.2878732498566</v>
      </c>
      <c r="AG54" s="59">
        <v>416124.9668026751</v>
      </c>
      <c r="AH54" s="59">
        <v>5503.6205534391174</v>
      </c>
      <c r="AI54" s="59">
        <v>84791.037929452665</v>
      </c>
      <c r="AJ54" s="59">
        <v>5806.0915733110269</v>
      </c>
      <c r="AK54" s="59">
        <v>1280000</v>
      </c>
      <c r="AL54" s="59">
        <v>13000</v>
      </c>
      <c r="AM54" s="9"/>
    </row>
    <row r="55" spans="1:39" hidden="1" x14ac:dyDescent="0.25">
      <c r="AE55" s="59">
        <f>AE54/AF54</f>
        <v>460.91793451132975</v>
      </c>
      <c r="AG55" s="16">
        <f>AG54/AH54</f>
        <v>75.609312590172266</v>
      </c>
      <c r="AI55" s="16">
        <f>AI54/AJ54</f>
        <v>14.603806512321174</v>
      </c>
    </row>
    <row r="56" spans="1:39" hidden="1" x14ac:dyDescent="0.25"/>
    <row r="57" spans="1:39" hidden="1" x14ac:dyDescent="0.25"/>
    <row r="58" spans="1:39" hidden="1" x14ac:dyDescent="0.25"/>
    <row r="59" spans="1:39" hidden="1" x14ac:dyDescent="0.25"/>
    <row r="60" spans="1:39" hidden="1" x14ac:dyDescent="0.25"/>
  </sheetData>
  <mergeCells count="31">
    <mergeCell ref="A51:B51"/>
    <mergeCell ref="Q3:R3"/>
    <mergeCell ref="S3:T3"/>
    <mergeCell ref="U3:V3"/>
    <mergeCell ref="W3:X3"/>
    <mergeCell ref="A3:A4"/>
    <mergeCell ref="B3:B4"/>
    <mergeCell ref="C3:D3"/>
    <mergeCell ref="E3:F3"/>
    <mergeCell ref="G3:H3"/>
    <mergeCell ref="I3:J3"/>
    <mergeCell ref="AE3:AF3"/>
    <mergeCell ref="AG3:AH3"/>
    <mergeCell ref="AI3:AJ3"/>
    <mergeCell ref="AK3:AL3"/>
    <mergeCell ref="L1:M1"/>
    <mergeCell ref="K3:L3"/>
    <mergeCell ref="M3:N3"/>
    <mergeCell ref="O3:P3"/>
    <mergeCell ref="W2:AD2"/>
    <mergeCell ref="AC3:AD3"/>
    <mergeCell ref="AB1:AC1"/>
    <mergeCell ref="AJ1:AK1"/>
    <mergeCell ref="Y3:Z3"/>
    <mergeCell ref="AA3:AB3"/>
    <mergeCell ref="AE2:AL2"/>
    <mergeCell ref="C2:F2"/>
    <mergeCell ref="G2:N2"/>
    <mergeCell ref="O2:V2"/>
    <mergeCell ref="D1:E1"/>
    <mergeCell ref="T1:V1"/>
  </mergeCells>
  <conditionalFormatting sqref="AM5:AM50">
    <cfRule type="duplicateValues" dxfId="19" priority="3"/>
  </conditionalFormatting>
  <conditionalFormatting sqref="AM5:AM50">
    <cfRule type="containsText" dxfId="18" priority="1" operator="containsText" text="Check">
      <formula>NOT(ISERROR(SEARCH("Check",AM5)))</formula>
    </cfRule>
    <cfRule type="duplicateValues" dxfId="17" priority="2"/>
  </conditionalFormatting>
  <printOptions horizontalCentered="1"/>
  <pageMargins left="0.23622047244094491" right="0.15748031496062992" top="0.9055118110236221" bottom="0.23622047244094491" header="1.2598425196850394" footer="0.31496062992125984"/>
  <pageSetup paperSize="9" scale="78" orientation="portrait" r:id="rId1"/>
  <headerFooter>
    <oddFooter>&amp;C&amp;P</oddFooter>
  </headerFooter>
  <colBreaks count="4" manualBreakCount="4">
    <brk id="6" max="1048575" man="1"/>
    <brk id="14" max="1048575" man="1"/>
    <brk id="22" max="51" man="1"/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848E-F825-4027-AE16-90AD7C4D48B5}">
  <dimension ref="A1:AE44"/>
  <sheetViews>
    <sheetView showGridLines="0" zoomScale="90" zoomScaleNormal="90" workbookViewId="0">
      <pane xSplit="2" ySplit="5" topLeftCell="C8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RowHeight="14.25" x14ac:dyDescent="0.2"/>
  <cols>
    <col min="1" max="1" width="5.42578125" style="16" bestFit="1" customWidth="1"/>
    <col min="2" max="2" width="23.85546875" style="16" bestFit="1" customWidth="1"/>
    <col min="3" max="3" width="15.28515625" style="16" customWidth="1"/>
    <col min="4" max="4" width="17.5703125" style="16" customWidth="1"/>
    <col min="5" max="5" width="15" style="16" customWidth="1"/>
    <col min="6" max="6" width="17" style="16" customWidth="1"/>
    <col min="7" max="17" width="10.140625" style="16" customWidth="1"/>
    <col min="18" max="18" width="12.140625" style="16" customWidth="1"/>
    <col min="19" max="25" width="10.140625" style="16" customWidth="1"/>
    <col min="26" max="26" width="11" style="16" customWidth="1"/>
    <col min="27" max="28" width="10.140625" style="16" customWidth="1"/>
    <col min="29" max="29" width="13" style="16" customWidth="1"/>
    <col min="30" max="30" width="14.140625" style="16" customWidth="1"/>
    <col min="31" max="31" width="13.5703125" style="16" customWidth="1"/>
    <col min="32" max="16384" width="9.140625" style="16"/>
  </cols>
  <sheetData>
    <row r="1" spans="1:31" hidden="1" x14ac:dyDescent="0.2"/>
    <row r="2" spans="1:31" s="34" customFormat="1" ht="28.5" customHeight="1" x14ac:dyDescent="0.25">
      <c r="A2" s="48" t="s">
        <v>89</v>
      </c>
      <c r="E2" s="35" t="s">
        <v>116</v>
      </c>
      <c r="G2" s="130"/>
      <c r="H2" s="130"/>
      <c r="I2" s="130"/>
      <c r="J2" s="130"/>
      <c r="K2" s="130"/>
      <c r="L2" s="34" t="s">
        <v>116</v>
      </c>
      <c r="O2" s="36"/>
      <c r="P2" s="36"/>
      <c r="Q2" s="36"/>
      <c r="R2" s="36"/>
      <c r="S2" s="36"/>
      <c r="T2" s="34" t="s">
        <v>116</v>
      </c>
      <c r="W2" s="37"/>
      <c r="X2" s="37"/>
      <c r="Y2" s="37"/>
      <c r="Z2" s="34" t="s">
        <v>116</v>
      </c>
      <c r="AD2" s="34" t="s">
        <v>116</v>
      </c>
    </row>
    <row r="3" spans="1:31" ht="51.75" customHeight="1" x14ac:dyDescent="0.25">
      <c r="A3" s="38"/>
      <c r="C3" s="127" t="s">
        <v>129</v>
      </c>
      <c r="D3" s="128"/>
      <c r="E3" s="128"/>
      <c r="F3" s="128"/>
      <c r="G3" s="127" t="s">
        <v>130</v>
      </c>
      <c r="H3" s="127"/>
      <c r="I3" s="127"/>
      <c r="J3" s="127"/>
      <c r="K3" s="127"/>
      <c r="L3" s="127"/>
      <c r="M3" s="127"/>
      <c r="N3" s="127"/>
      <c r="O3" s="127" t="s">
        <v>131</v>
      </c>
      <c r="P3" s="128"/>
      <c r="Q3" s="128"/>
      <c r="R3" s="128"/>
      <c r="S3" s="128"/>
      <c r="T3" s="128"/>
      <c r="U3" s="128"/>
      <c r="V3" s="128"/>
      <c r="W3" s="127" t="s">
        <v>132</v>
      </c>
      <c r="X3" s="127"/>
      <c r="Y3" s="127"/>
      <c r="Z3" s="127"/>
      <c r="AA3" s="127"/>
      <c r="AB3" s="127"/>
      <c r="AC3" s="127" t="s">
        <v>133</v>
      </c>
      <c r="AD3" s="128"/>
      <c r="AE3" s="128"/>
    </row>
    <row r="4" spans="1:31" x14ac:dyDescent="0.2">
      <c r="A4" s="134" t="s">
        <v>86</v>
      </c>
      <c r="B4" s="134" t="s">
        <v>42</v>
      </c>
      <c r="C4" s="129" t="s">
        <v>92</v>
      </c>
      <c r="D4" s="129"/>
      <c r="E4" s="129" t="s">
        <v>117</v>
      </c>
      <c r="F4" s="129"/>
      <c r="G4" s="129" t="s">
        <v>94</v>
      </c>
      <c r="H4" s="129"/>
      <c r="I4" s="129" t="s">
        <v>95</v>
      </c>
      <c r="J4" s="129"/>
      <c r="K4" s="129" t="s">
        <v>39</v>
      </c>
      <c r="L4" s="129"/>
      <c r="M4" s="129" t="s">
        <v>49</v>
      </c>
      <c r="N4" s="129"/>
      <c r="O4" s="129" t="s">
        <v>79</v>
      </c>
      <c r="P4" s="129"/>
      <c r="Q4" s="129" t="s">
        <v>80</v>
      </c>
      <c r="R4" s="129"/>
      <c r="S4" s="129" t="s">
        <v>81</v>
      </c>
      <c r="T4" s="129"/>
      <c r="U4" s="129" t="s">
        <v>82</v>
      </c>
      <c r="V4" s="129"/>
      <c r="W4" s="129" t="s">
        <v>96</v>
      </c>
      <c r="X4" s="129"/>
      <c r="Y4" s="131" t="s">
        <v>98</v>
      </c>
      <c r="Z4" s="132"/>
      <c r="AA4" s="131" t="s">
        <v>99</v>
      </c>
      <c r="AB4" s="132"/>
      <c r="AC4" s="131" t="s">
        <v>118</v>
      </c>
      <c r="AD4" s="132"/>
      <c r="AE4" s="39" t="s">
        <v>97</v>
      </c>
    </row>
    <row r="5" spans="1:31" x14ac:dyDescent="0.2">
      <c r="A5" s="135"/>
      <c r="B5" s="135"/>
      <c r="C5" s="40" t="s">
        <v>119</v>
      </c>
      <c r="D5" s="40" t="s">
        <v>50</v>
      </c>
      <c r="E5" s="40" t="s">
        <v>119</v>
      </c>
      <c r="F5" s="40" t="s">
        <v>50</v>
      </c>
      <c r="G5" s="40" t="s">
        <v>119</v>
      </c>
      <c r="H5" s="40" t="s">
        <v>50</v>
      </c>
      <c r="I5" s="40" t="s">
        <v>119</v>
      </c>
      <c r="J5" s="40" t="s">
        <v>50</v>
      </c>
      <c r="K5" s="40" t="s">
        <v>119</v>
      </c>
      <c r="L5" s="40" t="s">
        <v>50</v>
      </c>
      <c r="M5" s="40" t="s">
        <v>119</v>
      </c>
      <c r="N5" s="40" t="s">
        <v>50</v>
      </c>
      <c r="O5" s="40" t="s">
        <v>119</v>
      </c>
      <c r="P5" s="40" t="s">
        <v>50</v>
      </c>
      <c r="Q5" s="40" t="s">
        <v>119</v>
      </c>
      <c r="R5" s="40" t="s">
        <v>50</v>
      </c>
      <c r="S5" s="40" t="s">
        <v>119</v>
      </c>
      <c r="T5" s="40" t="s">
        <v>50</v>
      </c>
      <c r="U5" s="40" t="s">
        <v>119</v>
      </c>
      <c r="V5" s="40" t="s">
        <v>50</v>
      </c>
      <c r="W5" s="40" t="s">
        <v>119</v>
      </c>
      <c r="X5" s="40" t="s">
        <v>50</v>
      </c>
      <c r="Y5" s="41" t="s">
        <v>119</v>
      </c>
      <c r="Z5" s="42" t="s">
        <v>50</v>
      </c>
      <c r="AA5" s="41" t="s">
        <v>119</v>
      </c>
      <c r="AB5" s="42" t="s">
        <v>50</v>
      </c>
      <c r="AC5" s="41" t="s">
        <v>119</v>
      </c>
      <c r="AD5" s="42" t="s">
        <v>50</v>
      </c>
      <c r="AE5" s="39" t="s">
        <v>50</v>
      </c>
    </row>
    <row r="6" spans="1:31" x14ac:dyDescent="0.2">
      <c r="A6" s="20">
        <v>1</v>
      </c>
      <c r="B6" s="26" t="s">
        <v>120</v>
      </c>
      <c r="C6" s="43">
        <v>911.30012150668267</v>
      </c>
      <c r="D6" s="49">
        <v>8.2017010935601444</v>
      </c>
      <c r="E6" s="43">
        <v>94.371997254632788</v>
      </c>
      <c r="F6" s="49">
        <v>4.838709677419355</v>
      </c>
      <c r="G6" s="43">
        <v>1750</v>
      </c>
      <c r="H6" s="49">
        <v>14.875</v>
      </c>
      <c r="I6" s="43">
        <v>399.99999999999994</v>
      </c>
      <c r="J6" s="49">
        <v>14</v>
      </c>
      <c r="K6" s="43">
        <v>204.99999999999997</v>
      </c>
      <c r="L6" s="49">
        <v>0.7350000000000001</v>
      </c>
      <c r="M6" s="43">
        <v>2355</v>
      </c>
      <c r="N6" s="49">
        <v>28.335000000000001</v>
      </c>
      <c r="O6" s="43">
        <v>297.9516191962544</v>
      </c>
      <c r="P6" s="49">
        <v>19.87999762500295</v>
      </c>
      <c r="Q6" s="43">
        <v>2900.3014267532999</v>
      </c>
      <c r="R6" s="49">
        <v>120.50384414836154</v>
      </c>
      <c r="S6" s="43">
        <v>2.3999999990592</v>
      </c>
      <c r="T6" s="49">
        <v>2.4390243902439024</v>
      </c>
      <c r="U6" s="43">
        <v>11.689999999999996</v>
      </c>
      <c r="V6" s="49">
        <v>17.5</v>
      </c>
      <c r="W6" s="43">
        <v>10</v>
      </c>
      <c r="X6" s="49">
        <v>1</v>
      </c>
      <c r="Y6" s="43">
        <v>5447.9392427195071</v>
      </c>
      <c r="Z6" s="49">
        <v>258.53095525425772</v>
      </c>
      <c r="AA6" s="43">
        <v>0</v>
      </c>
      <c r="AB6" s="49">
        <v>0</v>
      </c>
      <c r="AC6" s="43">
        <v>12799.999999999998</v>
      </c>
      <c r="AD6" s="49">
        <v>129.99999999999997</v>
      </c>
      <c r="AE6" s="54">
        <v>20</v>
      </c>
    </row>
    <row r="7" spans="1:31" x14ac:dyDescent="0.2">
      <c r="A7" s="20">
        <v>2</v>
      </c>
      <c r="B7" s="26" t="s">
        <v>121</v>
      </c>
      <c r="C7" s="43">
        <v>1458.0801944106922</v>
      </c>
      <c r="D7" s="49">
        <v>13.122721749696233</v>
      </c>
      <c r="E7" s="43">
        <v>188.74399450926558</v>
      </c>
      <c r="F7" s="49">
        <v>9.67741935483871</v>
      </c>
      <c r="G7" s="43">
        <v>6000</v>
      </c>
      <c r="H7" s="49">
        <v>51</v>
      </c>
      <c r="I7" s="43">
        <v>1800.0000000000002</v>
      </c>
      <c r="J7" s="49">
        <v>63</v>
      </c>
      <c r="K7" s="43">
        <v>500</v>
      </c>
      <c r="L7" s="49">
        <v>1.5000000000000002</v>
      </c>
      <c r="M7" s="43">
        <v>8300</v>
      </c>
      <c r="N7" s="49">
        <v>115.5</v>
      </c>
      <c r="O7" s="43">
        <v>1191.8064767850176</v>
      </c>
      <c r="P7" s="49">
        <v>79.599990490454459</v>
      </c>
      <c r="Q7" s="43">
        <v>8700.9042802598979</v>
      </c>
      <c r="R7" s="49">
        <v>361.5115324450847</v>
      </c>
      <c r="S7" s="43">
        <v>11.999999995295999</v>
      </c>
      <c r="T7" s="49">
        <v>12.195121951219511</v>
      </c>
      <c r="U7" s="43">
        <v>46.759999999999984</v>
      </c>
      <c r="V7" s="49">
        <v>70</v>
      </c>
      <c r="W7" s="43">
        <v>60</v>
      </c>
      <c r="X7" s="49">
        <v>6</v>
      </c>
      <c r="Y7" s="43">
        <v>21490.884586664724</v>
      </c>
      <c r="Z7" s="49">
        <v>1019.8459773343501</v>
      </c>
      <c r="AA7" s="43">
        <v>4126.400664018498</v>
      </c>
      <c r="AB7" s="49">
        <v>332.00583108733491</v>
      </c>
      <c r="AC7" s="43">
        <v>25599.999999999996</v>
      </c>
      <c r="AD7" s="49">
        <v>259.99999999999994</v>
      </c>
      <c r="AE7" s="54">
        <v>40</v>
      </c>
    </row>
    <row r="8" spans="1:31" x14ac:dyDescent="0.2">
      <c r="A8" s="20">
        <v>3</v>
      </c>
      <c r="B8" s="26" t="s">
        <v>122</v>
      </c>
      <c r="C8" s="43">
        <v>4556.5006075334122</v>
      </c>
      <c r="D8" s="49">
        <v>41.008505467800724</v>
      </c>
      <c r="E8" s="43">
        <v>0</v>
      </c>
      <c r="F8" s="49">
        <v>0</v>
      </c>
      <c r="G8" s="43">
        <v>8000</v>
      </c>
      <c r="H8" s="49">
        <v>68</v>
      </c>
      <c r="I8" s="43">
        <v>1500</v>
      </c>
      <c r="J8" s="49">
        <v>52.5</v>
      </c>
      <c r="K8" s="43">
        <v>500</v>
      </c>
      <c r="L8" s="49">
        <v>1.5000000000000002</v>
      </c>
      <c r="M8" s="43">
        <v>10000</v>
      </c>
      <c r="N8" s="49">
        <v>122</v>
      </c>
      <c r="O8" s="43">
        <v>1340.7822863831448</v>
      </c>
      <c r="P8" s="49">
        <v>89.392129320620271</v>
      </c>
      <c r="Q8" s="43">
        <v>6482.1736887936258</v>
      </c>
      <c r="R8" s="49">
        <v>269.32609167158807</v>
      </c>
      <c r="S8" s="43">
        <v>14.399999994355198</v>
      </c>
      <c r="T8" s="49">
        <v>14.634146341463412</v>
      </c>
      <c r="U8" s="43">
        <v>2.3379999999999992</v>
      </c>
      <c r="V8" s="49">
        <v>3.5</v>
      </c>
      <c r="W8" s="43">
        <v>60</v>
      </c>
      <c r="X8" s="49">
        <v>6</v>
      </c>
      <c r="Y8" s="43">
        <v>21490.884586664724</v>
      </c>
      <c r="Z8" s="49">
        <v>1019.8459773343501</v>
      </c>
      <c r="AA8" s="43">
        <v>3094.8004980138735</v>
      </c>
      <c r="AB8" s="49">
        <v>249.0043733155012</v>
      </c>
      <c r="AC8" s="43">
        <v>51199.999999999993</v>
      </c>
      <c r="AD8" s="49">
        <v>519.99999999999989</v>
      </c>
      <c r="AE8" s="54">
        <v>80</v>
      </c>
    </row>
    <row r="9" spans="1:31" x14ac:dyDescent="0.2">
      <c r="A9" s="20">
        <v>4</v>
      </c>
      <c r="B9" s="26" t="s">
        <v>123</v>
      </c>
      <c r="C9" s="43">
        <v>7290.4009720534614</v>
      </c>
      <c r="D9" s="49">
        <v>65.613608748481155</v>
      </c>
      <c r="E9" s="43">
        <v>0</v>
      </c>
      <c r="F9" s="49">
        <v>0</v>
      </c>
      <c r="G9" s="43">
        <v>7000</v>
      </c>
      <c r="H9" s="49">
        <v>59.5</v>
      </c>
      <c r="I9" s="43">
        <v>1500</v>
      </c>
      <c r="J9" s="49">
        <v>52.5</v>
      </c>
      <c r="K9" s="43">
        <v>400</v>
      </c>
      <c r="L9" s="49">
        <v>1.2</v>
      </c>
      <c r="M9" s="43">
        <v>7900</v>
      </c>
      <c r="N9" s="49">
        <v>104.7</v>
      </c>
      <c r="O9" s="43">
        <v>1042.8306671868904</v>
      </c>
      <c r="P9" s="49">
        <v>69.599991685120997</v>
      </c>
      <c r="Q9" s="43">
        <v>6090.6329961819292</v>
      </c>
      <c r="R9" s="49">
        <v>253.0580727115593</v>
      </c>
      <c r="S9" s="43">
        <v>23.999999990591999</v>
      </c>
      <c r="T9" s="49">
        <v>24.390243902439021</v>
      </c>
      <c r="U9" s="43">
        <v>0</v>
      </c>
      <c r="V9" s="49">
        <v>0</v>
      </c>
      <c r="W9" s="43">
        <v>50</v>
      </c>
      <c r="X9" s="49">
        <v>5</v>
      </c>
      <c r="Y9" s="43">
        <v>21490.884586664724</v>
      </c>
      <c r="Z9" s="49">
        <v>1019.8459773343501</v>
      </c>
      <c r="AA9" s="43">
        <v>2063.200332009249</v>
      </c>
      <c r="AB9" s="49">
        <v>166.00291554366746</v>
      </c>
      <c r="AC9" s="43">
        <v>25599.999999999996</v>
      </c>
      <c r="AD9" s="49">
        <v>259.99999999999994</v>
      </c>
      <c r="AE9" s="54">
        <v>40</v>
      </c>
    </row>
    <row r="10" spans="1:31" x14ac:dyDescent="0.2">
      <c r="A10" s="20">
        <v>5</v>
      </c>
      <c r="B10" s="26" t="s">
        <v>55</v>
      </c>
      <c r="C10" s="43">
        <v>4556.5006075334122</v>
      </c>
      <c r="D10" s="49">
        <v>41.008505467800724</v>
      </c>
      <c r="E10" s="43">
        <v>471.85998627316405</v>
      </c>
      <c r="F10" s="49">
        <v>24.193548387096772</v>
      </c>
      <c r="G10" s="43">
        <v>8000</v>
      </c>
      <c r="H10" s="49">
        <v>68</v>
      </c>
      <c r="I10" s="43">
        <v>1599.9999999999998</v>
      </c>
      <c r="J10" s="49">
        <v>56</v>
      </c>
      <c r="K10" s="43">
        <v>555</v>
      </c>
      <c r="L10" s="49">
        <v>1.6650000000000003</v>
      </c>
      <c r="M10" s="43">
        <v>10155</v>
      </c>
      <c r="N10" s="49">
        <v>125.66499999999999</v>
      </c>
      <c r="O10" s="43">
        <v>1489.7580959812717</v>
      </c>
      <c r="P10" s="49">
        <v>99.324588134022548</v>
      </c>
      <c r="Q10" s="43">
        <v>5800.6028535065998</v>
      </c>
      <c r="R10" s="49">
        <v>241.00768829672307</v>
      </c>
      <c r="S10" s="43">
        <v>23.999999990591999</v>
      </c>
      <c r="T10" s="49">
        <v>24.390243902439021</v>
      </c>
      <c r="U10" s="43">
        <v>116.89999999999993</v>
      </c>
      <c r="V10" s="49">
        <v>175</v>
      </c>
      <c r="W10" s="43">
        <v>80</v>
      </c>
      <c r="X10" s="49">
        <v>8</v>
      </c>
      <c r="Y10" s="43">
        <v>32236.326879997083</v>
      </c>
      <c r="Z10" s="49">
        <v>1531.4274272529451</v>
      </c>
      <c r="AA10" s="43">
        <v>4126.400664018498</v>
      </c>
      <c r="AB10" s="49">
        <v>332.00583108733491</v>
      </c>
      <c r="AC10" s="43">
        <v>25599.999999999996</v>
      </c>
      <c r="AD10" s="49">
        <v>259.99999999999994</v>
      </c>
      <c r="AE10" s="54">
        <v>40</v>
      </c>
    </row>
    <row r="11" spans="1:31" x14ac:dyDescent="0.2">
      <c r="A11" s="20">
        <v>6</v>
      </c>
      <c r="B11" s="26" t="s">
        <v>56</v>
      </c>
      <c r="C11" s="43">
        <v>7290.4009720534614</v>
      </c>
      <c r="D11" s="49">
        <v>65.613608748481155</v>
      </c>
      <c r="E11" s="43">
        <v>37.748798901853121</v>
      </c>
      <c r="F11" s="49">
        <v>1.935483870967742</v>
      </c>
      <c r="G11" s="43">
        <v>5000</v>
      </c>
      <c r="H11" s="49">
        <v>42.5</v>
      </c>
      <c r="I11" s="43">
        <v>1200</v>
      </c>
      <c r="J11" s="49">
        <v>42</v>
      </c>
      <c r="K11" s="43">
        <v>970.00000000000011</v>
      </c>
      <c r="L11" s="49">
        <v>2.91</v>
      </c>
      <c r="M11" s="43">
        <v>7170</v>
      </c>
      <c r="N11" s="49">
        <v>87.41</v>
      </c>
      <c r="O11" s="43">
        <v>1042.8306671868904</v>
      </c>
      <c r="P11" s="49">
        <v>69.527211693815786</v>
      </c>
      <c r="Q11" s="43">
        <v>13051.35642038985</v>
      </c>
      <c r="R11" s="49">
        <v>542.26729866762696</v>
      </c>
      <c r="S11" s="43">
        <v>59.999999976479991</v>
      </c>
      <c r="T11" s="49">
        <v>60.975609756097555</v>
      </c>
      <c r="U11" s="43">
        <v>2.3379999999999992</v>
      </c>
      <c r="V11" s="49">
        <v>3.5</v>
      </c>
      <c r="W11" s="43">
        <v>100</v>
      </c>
      <c r="X11" s="49">
        <v>10</v>
      </c>
      <c r="Y11" s="43">
        <v>26863.605733330907</v>
      </c>
      <c r="Z11" s="49">
        <v>1274.8074716679378</v>
      </c>
      <c r="AA11" s="43">
        <v>3094.8004980138735</v>
      </c>
      <c r="AB11" s="49">
        <v>249.0043733155012</v>
      </c>
      <c r="AC11" s="43">
        <v>51199.999999999993</v>
      </c>
      <c r="AD11" s="49">
        <v>519.99999999999989</v>
      </c>
      <c r="AE11" s="54">
        <v>90</v>
      </c>
    </row>
    <row r="12" spans="1:31" x14ac:dyDescent="0.2">
      <c r="A12" s="20">
        <v>7</v>
      </c>
      <c r="B12" s="26" t="s">
        <v>57</v>
      </c>
      <c r="C12" s="43">
        <v>5467.8007290400947</v>
      </c>
      <c r="D12" s="49">
        <v>49.210206561360863</v>
      </c>
      <c r="E12" s="43">
        <v>943.71997254632811</v>
      </c>
      <c r="F12" s="49">
        <v>48.387096774193544</v>
      </c>
      <c r="G12" s="43">
        <v>16000</v>
      </c>
      <c r="H12" s="49">
        <v>136</v>
      </c>
      <c r="I12" s="43">
        <v>3500</v>
      </c>
      <c r="J12" s="49">
        <v>105</v>
      </c>
      <c r="K12" s="43">
        <v>1500</v>
      </c>
      <c r="L12" s="49">
        <v>4.5</v>
      </c>
      <c r="M12" s="43">
        <v>20500</v>
      </c>
      <c r="N12" s="49">
        <v>267.5</v>
      </c>
      <c r="O12" s="43">
        <v>1936.6855247756537</v>
      </c>
      <c r="P12" s="49">
        <v>129.12196457422931</v>
      </c>
      <c r="Q12" s="43">
        <v>11601.2057070132</v>
      </c>
      <c r="R12" s="49">
        <v>482.01537659344615</v>
      </c>
      <c r="S12" s="43">
        <v>59.999999976479991</v>
      </c>
      <c r="T12" s="49">
        <v>60.975609756097555</v>
      </c>
      <c r="U12" s="43">
        <v>187.03999999999994</v>
      </c>
      <c r="V12" s="49">
        <v>280</v>
      </c>
      <c r="W12" s="43">
        <v>100</v>
      </c>
      <c r="X12" s="49">
        <v>10</v>
      </c>
      <c r="Y12" s="43">
        <v>30087.238421330614</v>
      </c>
      <c r="Z12" s="49">
        <v>1427.78436826809</v>
      </c>
      <c r="AA12" s="43">
        <v>4126.400664018498</v>
      </c>
      <c r="AB12" s="49">
        <v>332.00583108733491</v>
      </c>
      <c r="AC12" s="43">
        <v>51199.999999999993</v>
      </c>
      <c r="AD12" s="49">
        <v>519.99999999999989</v>
      </c>
      <c r="AE12" s="54">
        <v>90</v>
      </c>
    </row>
    <row r="13" spans="1:31" x14ac:dyDescent="0.2">
      <c r="A13" s="20">
        <v>8</v>
      </c>
      <c r="B13" s="26" t="s">
        <v>58</v>
      </c>
      <c r="C13" s="43">
        <v>6379.100850546778</v>
      </c>
      <c r="D13" s="49">
        <v>57.411907654921016</v>
      </c>
      <c r="E13" s="43">
        <v>1392.930679478379</v>
      </c>
      <c r="F13" s="49">
        <v>77.41935483870968</v>
      </c>
      <c r="G13" s="43">
        <v>16000</v>
      </c>
      <c r="H13" s="49">
        <v>136</v>
      </c>
      <c r="I13" s="43">
        <v>3000.04</v>
      </c>
      <c r="J13" s="49">
        <v>105</v>
      </c>
      <c r="K13" s="43">
        <v>1500</v>
      </c>
      <c r="L13" s="49">
        <v>4.5</v>
      </c>
      <c r="M13" s="43">
        <v>20500</v>
      </c>
      <c r="N13" s="49">
        <v>254.5</v>
      </c>
      <c r="O13" s="43">
        <v>3801.8626609442063</v>
      </c>
      <c r="P13" s="49">
        <v>198.41997629542684</v>
      </c>
      <c r="Q13" s="43">
        <v>8700.9042802598979</v>
      </c>
      <c r="R13" s="49">
        <v>361.5115324450847</v>
      </c>
      <c r="S13" s="43">
        <v>59.999999976479991</v>
      </c>
      <c r="T13" s="49">
        <v>60.975609756097555</v>
      </c>
      <c r="U13" s="43">
        <v>187.03999999999994</v>
      </c>
      <c r="V13" s="49">
        <v>280</v>
      </c>
      <c r="W13" s="43">
        <v>100</v>
      </c>
      <c r="X13" s="49">
        <v>10</v>
      </c>
      <c r="Y13" s="43">
        <v>30087.238421330614</v>
      </c>
      <c r="Z13" s="49">
        <v>1427.78436826809</v>
      </c>
      <c r="AA13" s="43">
        <v>3440.386553625422</v>
      </c>
      <c r="AB13" s="49">
        <v>276.80986166906547</v>
      </c>
      <c r="AC13" s="43">
        <v>51199.999999999993</v>
      </c>
      <c r="AD13" s="49">
        <v>519.99999999999989</v>
      </c>
      <c r="AE13" s="54">
        <v>80</v>
      </c>
    </row>
    <row r="14" spans="1:31" x14ac:dyDescent="0.2">
      <c r="A14" s="20">
        <v>9</v>
      </c>
      <c r="B14" s="26" t="s">
        <v>59</v>
      </c>
      <c r="C14" s="43">
        <v>8201.7010935601429</v>
      </c>
      <c r="D14" s="49">
        <v>73.815309842041302</v>
      </c>
      <c r="E14" s="43">
        <v>566.23198352779684</v>
      </c>
      <c r="F14" s="49">
        <v>29.032258064516132</v>
      </c>
      <c r="G14" s="43">
        <v>20000</v>
      </c>
      <c r="H14" s="49">
        <v>165.66500000000002</v>
      </c>
      <c r="I14" s="43">
        <v>4000</v>
      </c>
      <c r="J14" s="49">
        <v>140</v>
      </c>
      <c r="K14" s="43">
        <v>1600</v>
      </c>
      <c r="L14" s="49">
        <v>4.8</v>
      </c>
      <c r="M14" s="43">
        <v>25599.999999999996</v>
      </c>
      <c r="N14" s="49">
        <v>297.8</v>
      </c>
      <c r="O14" s="43">
        <v>3724.39523995318</v>
      </c>
      <c r="P14" s="49">
        <v>248.31147033505636</v>
      </c>
      <c r="Q14" s="43">
        <v>11601.2057070132</v>
      </c>
      <c r="R14" s="49">
        <v>482.01537659344615</v>
      </c>
      <c r="S14" s="43">
        <v>59.999999976479991</v>
      </c>
      <c r="T14" s="49">
        <v>60.975609756097555</v>
      </c>
      <c r="U14" s="43">
        <v>23.379999999999992</v>
      </c>
      <c r="V14" s="49">
        <v>35</v>
      </c>
      <c r="W14" s="43">
        <v>120</v>
      </c>
      <c r="X14" s="49">
        <v>12</v>
      </c>
      <c r="Y14" s="43">
        <v>30087.238421330614</v>
      </c>
      <c r="Z14" s="49">
        <v>1427.78436826809</v>
      </c>
      <c r="AA14" s="43">
        <v>5158.000830023122</v>
      </c>
      <c r="AB14" s="49">
        <v>415.00728885916857</v>
      </c>
      <c r="AC14" s="43">
        <v>76799.999999999985</v>
      </c>
      <c r="AD14" s="49">
        <v>779.99999999999989</v>
      </c>
      <c r="AE14" s="54">
        <v>150</v>
      </c>
    </row>
    <row r="15" spans="1:31" x14ac:dyDescent="0.2">
      <c r="A15" s="20">
        <v>10</v>
      </c>
      <c r="B15" s="26" t="s">
        <v>60</v>
      </c>
      <c r="C15" s="43">
        <v>7290.4009720534614</v>
      </c>
      <c r="D15" s="49">
        <v>65.613608748481155</v>
      </c>
      <c r="E15" s="43">
        <v>1204.1866849691191</v>
      </c>
      <c r="F15" s="49">
        <v>67.741935483870961</v>
      </c>
      <c r="G15" s="43">
        <v>16000</v>
      </c>
      <c r="H15" s="49">
        <v>136</v>
      </c>
      <c r="I15" s="43">
        <v>2000</v>
      </c>
      <c r="J15" s="49">
        <v>70</v>
      </c>
      <c r="K15" s="43">
        <v>1500</v>
      </c>
      <c r="L15" s="49">
        <v>4.5</v>
      </c>
      <c r="M15" s="43">
        <v>19500</v>
      </c>
      <c r="N15" s="49">
        <v>219.5</v>
      </c>
      <c r="O15" s="43">
        <v>2240.596176355833</v>
      </c>
      <c r="P15" s="49">
        <v>149.38418055356988</v>
      </c>
      <c r="Q15" s="43">
        <v>11601.2057070132</v>
      </c>
      <c r="R15" s="49">
        <v>482.01537659344615</v>
      </c>
      <c r="S15" s="43">
        <v>59.999999976479991</v>
      </c>
      <c r="T15" s="49">
        <v>60.975609756097555</v>
      </c>
      <c r="U15" s="43">
        <v>187.03999999999994</v>
      </c>
      <c r="V15" s="49">
        <v>280</v>
      </c>
      <c r="W15" s="43">
        <v>120</v>
      </c>
      <c r="X15" s="49">
        <v>12</v>
      </c>
      <c r="Y15" s="43">
        <v>30087.238421330614</v>
      </c>
      <c r="Z15" s="49">
        <v>1427.78436826809</v>
      </c>
      <c r="AA15" s="43">
        <v>5158.000830023122</v>
      </c>
      <c r="AB15" s="49">
        <v>415.00728885916857</v>
      </c>
      <c r="AC15" s="43">
        <v>51199.999999999993</v>
      </c>
      <c r="AD15" s="49">
        <v>519.99999999999989</v>
      </c>
      <c r="AE15" s="54">
        <v>90</v>
      </c>
    </row>
    <row r="16" spans="1:31" x14ac:dyDescent="0.2">
      <c r="A16" s="20">
        <v>11</v>
      </c>
      <c r="B16" s="26" t="s">
        <v>124</v>
      </c>
      <c r="C16" s="43">
        <v>7290.4009720534614</v>
      </c>
      <c r="D16" s="49">
        <v>65.613608748481155</v>
      </c>
      <c r="E16" s="43">
        <v>1158.8881262868895</v>
      </c>
      <c r="F16" s="49">
        <v>77.41935483870968</v>
      </c>
      <c r="G16" s="43">
        <v>10000</v>
      </c>
      <c r="H16" s="49">
        <v>85</v>
      </c>
      <c r="I16" s="43">
        <v>2000.04</v>
      </c>
      <c r="J16" s="49">
        <v>70</v>
      </c>
      <c r="K16" s="43">
        <v>1500</v>
      </c>
      <c r="L16" s="49">
        <v>4.5</v>
      </c>
      <c r="M16" s="43">
        <v>13500</v>
      </c>
      <c r="N16" s="49">
        <v>159.5</v>
      </c>
      <c r="O16" s="43">
        <v>2085.6613343737808</v>
      </c>
      <c r="P16" s="49">
        <v>139.05442338763157</v>
      </c>
      <c r="Q16" s="43">
        <v>10151.054993636548</v>
      </c>
      <c r="R16" s="49">
        <v>421.76345451926545</v>
      </c>
      <c r="S16" s="43">
        <v>35.999999985887996</v>
      </c>
      <c r="T16" s="49">
        <v>36.58536585365853</v>
      </c>
      <c r="U16" s="43">
        <v>233.79999999999987</v>
      </c>
      <c r="V16" s="49">
        <v>350</v>
      </c>
      <c r="W16" s="43">
        <v>100</v>
      </c>
      <c r="X16" s="49">
        <v>10</v>
      </c>
      <c r="Y16" s="43">
        <v>26863.605733330907</v>
      </c>
      <c r="Z16" s="49">
        <v>1274.8074716679378</v>
      </c>
      <c r="AA16" s="43">
        <v>5158.000830023122</v>
      </c>
      <c r="AB16" s="49">
        <v>415.00728885916857</v>
      </c>
      <c r="AC16" s="43">
        <v>51199.999999999993</v>
      </c>
      <c r="AD16" s="49">
        <v>519.99999999999989</v>
      </c>
      <c r="AE16" s="54">
        <v>80</v>
      </c>
    </row>
    <row r="17" spans="1:31" x14ac:dyDescent="0.2">
      <c r="A17" s="20">
        <v>12</v>
      </c>
      <c r="B17" s="26" t="s">
        <v>61</v>
      </c>
      <c r="C17" s="43">
        <v>9113.0012150668244</v>
      </c>
      <c r="D17" s="49">
        <v>82.017010935601448</v>
      </c>
      <c r="E17" s="43">
        <v>943.71997254632811</v>
      </c>
      <c r="F17" s="49">
        <v>48.387096774193544</v>
      </c>
      <c r="G17" s="43">
        <v>18000</v>
      </c>
      <c r="H17" s="49">
        <v>153</v>
      </c>
      <c r="I17" s="43">
        <v>3000</v>
      </c>
      <c r="J17" s="49">
        <v>105</v>
      </c>
      <c r="K17" s="43">
        <v>1500</v>
      </c>
      <c r="L17" s="49">
        <v>4.5</v>
      </c>
      <c r="M17" s="43">
        <v>19500</v>
      </c>
      <c r="N17" s="49">
        <v>237</v>
      </c>
      <c r="O17" s="43">
        <v>2234.6371439719078</v>
      </c>
      <c r="P17" s="49">
        <v>148.99998219946877</v>
      </c>
      <c r="Q17" s="43">
        <v>13051.35642038985</v>
      </c>
      <c r="R17" s="49">
        <v>542.26729866762696</v>
      </c>
      <c r="S17" s="43">
        <v>35.999999985887996</v>
      </c>
      <c r="T17" s="49">
        <v>36.58536585365853</v>
      </c>
      <c r="U17" s="43">
        <v>233.79999999999987</v>
      </c>
      <c r="V17" s="49">
        <v>350</v>
      </c>
      <c r="W17" s="43">
        <v>110</v>
      </c>
      <c r="X17" s="49">
        <v>11</v>
      </c>
      <c r="Y17" s="43">
        <v>27938.149962664142</v>
      </c>
      <c r="Z17" s="49">
        <v>1325.7997705346552</v>
      </c>
      <c r="AA17" s="43">
        <v>515.80008300231225</v>
      </c>
      <c r="AB17" s="49">
        <v>41.500728885916864</v>
      </c>
      <c r="AC17" s="43">
        <v>63999.999999999993</v>
      </c>
      <c r="AD17" s="49">
        <v>649.99999999999989</v>
      </c>
      <c r="AE17" s="54">
        <v>100</v>
      </c>
    </row>
    <row r="18" spans="1:31" x14ac:dyDescent="0.2">
      <c r="A18" s="20">
        <v>13</v>
      </c>
      <c r="B18" s="26" t="s">
        <v>62</v>
      </c>
      <c r="C18" s="43">
        <v>5467.8007290400947</v>
      </c>
      <c r="D18" s="49">
        <v>49.210206561360863</v>
      </c>
      <c r="E18" s="43">
        <v>0</v>
      </c>
      <c r="F18" s="49">
        <v>0</v>
      </c>
      <c r="G18" s="43">
        <v>8000</v>
      </c>
      <c r="H18" s="49">
        <v>68</v>
      </c>
      <c r="I18" s="43">
        <v>1500</v>
      </c>
      <c r="J18" s="49">
        <v>52.5</v>
      </c>
      <c r="K18" s="43">
        <v>815</v>
      </c>
      <c r="L18" s="49">
        <v>2.4449999999999998</v>
      </c>
      <c r="M18" s="43">
        <v>10315</v>
      </c>
      <c r="N18" s="49">
        <v>122.94499999999999</v>
      </c>
      <c r="O18" s="43">
        <v>1489.7580959812717</v>
      </c>
      <c r="P18" s="49">
        <v>99.39998812501473</v>
      </c>
      <c r="Q18" s="43">
        <v>5800.6028535065998</v>
      </c>
      <c r="R18" s="49">
        <v>241.00768829672307</v>
      </c>
      <c r="S18" s="43">
        <v>47.999999981183997</v>
      </c>
      <c r="T18" s="49">
        <v>48.780487804878042</v>
      </c>
      <c r="U18" s="43">
        <v>2.3379999999999992</v>
      </c>
      <c r="V18" s="49">
        <v>3.5</v>
      </c>
      <c r="W18" s="43">
        <v>100</v>
      </c>
      <c r="X18" s="49">
        <v>10</v>
      </c>
      <c r="Y18" s="43">
        <v>30087.238421330614</v>
      </c>
      <c r="Z18" s="49">
        <v>1427.78436826809</v>
      </c>
      <c r="AA18" s="43">
        <v>4435.8807138198854</v>
      </c>
      <c r="AB18" s="49">
        <v>356.90626841888496</v>
      </c>
      <c r="AC18" s="43">
        <v>51199.999999999993</v>
      </c>
      <c r="AD18" s="49">
        <v>519.99999999999989</v>
      </c>
      <c r="AE18" s="54">
        <v>80</v>
      </c>
    </row>
    <row r="19" spans="1:31" x14ac:dyDescent="0.2">
      <c r="A19" s="20">
        <v>14</v>
      </c>
      <c r="B19" s="26" t="s">
        <v>125</v>
      </c>
      <c r="C19" s="43">
        <v>1822.6002430133653</v>
      </c>
      <c r="D19" s="49">
        <v>16.403402187120289</v>
      </c>
      <c r="E19" s="43">
        <v>37.748798901853121</v>
      </c>
      <c r="F19" s="49">
        <v>1.935483870967742</v>
      </c>
      <c r="G19" s="43">
        <v>2500</v>
      </c>
      <c r="H19" s="49">
        <v>21.25</v>
      </c>
      <c r="I19" s="43">
        <v>399.99999999999994</v>
      </c>
      <c r="J19" s="49">
        <v>14</v>
      </c>
      <c r="K19" s="43">
        <v>300</v>
      </c>
      <c r="L19" s="49">
        <v>0.90000000000000013</v>
      </c>
      <c r="M19" s="43">
        <v>2200</v>
      </c>
      <c r="N19" s="49">
        <v>27.650000000000002</v>
      </c>
      <c r="O19" s="43">
        <v>595.9032383925088</v>
      </c>
      <c r="P19" s="49">
        <v>39.79999524522723</v>
      </c>
      <c r="Q19" s="43">
        <v>4350.4521401299489</v>
      </c>
      <c r="R19" s="49">
        <v>180.75576622254235</v>
      </c>
      <c r="S19" s="43">
        <v>11.999999995295999</v>
      </c>
      <c r="T19" s="49">
        <v>12.195121951219511</v>
      </c>
      <c r="U19" s="43">
        <v>2.3379999999999992</v>
      </c>
      <c r="V19" s="49">
        <v>3.5</v>
      </c>
      <c r="W19" s="43">
        <v>10</v>
      </c>
      <c r="X19" s="49">
        <v>1</v>
      </c>
      <c r="Y19" s="43">
        <v>8596.3538346658897</v>
      </c>
      <c r="Z19" s="49">
        <v>407.93839093373998</v>
      </c>
      <c r="AA19" s="43">
        <v>0</v>
      </c>
      <c r="AB19" s="49">
        <v>0</v>
      </c>
      <c r="AC19" s="43">
        <v>12799.999999999998</v>
      </c>
      <c r="AD19" s="49">
        <v>129.99999999999997</v>
      </c>
      <c r="AE19" s="54">
        <v>20</v>
      </c>
    </row>
    <row r="20" spans="1:31" x14ac:dyDescent="0.2">
      <c r="A20" s="20">
        <v>15</v>
      </c>
      <c r="B20" s="26" t="s">
        <v>63</v>
      </c>
      <c r="C20" s="43">
        <v>7290.4009720534614</v>
      </c>
      <c r="D20" s="49">
        <v>65.613608748481155</v>
      </c>
      <c r="E20" s="43">
        <v>37.748798901853121</v>
      </c>
      <c r="F20" s="49">
        <v>1.935483870967742</v>
      </c>
      <c r="G20" s="43">
        <v>5000</v>
      </c>
      <c r="H20" s="49">
        <v>42.5</v>
      </c>
      <c r="I20" s="43">
        <v>1500</v>
      </c>
      <c r="J20" s="49">
        <v>52.5</v>
      </c>
      <c r="K20" s="43">
        <v>700</v>
      </c>
      <c r="L20" s="49">
        <v>2.1</v>
      </c>
      <c r="M20" s="43">
        <v>7200</v>
      </c>
      <c r="N20" s="49">
        <v>97.100000000000009</v>
      </c>
      <c r="O20" s="43">
        <v>1191.8064767850176</v>
      </c>
      <c r="P20" s="49">
        <v>79.399990514347792</v>
      </c>
      <c r="Q20" s="43">
        <v>7540.7837095585792</v>
      </c>
      <c r="R20" s="49">
        <v>313.30999478574006</v>
      </c>
      <c r="S20" s="43">
        <v>47.999999981183997</v>
      </c>
      <c r="T20" s="49">
        <v>48.780487804878042</v>
      </c>
      <c r="U20" s="43">
        <v>0</v>
      </c>
      <c r="V20" s="49">
        <v>0</v>
      </c>
      <c r="W20" s="43">
        <v>80</v>
      </c>
      <c r="X20" s="49">
        <v>8</v>
      </c>
      <c r="Y20" s="43">
        <v>23639.973045331197</v>
      </c>
      <c r="Z20" s="49">
        <v>1121.830575067785</v>
      </c>
      <c r="AA20" s="43">
        <v>4126.400664018498</v>
      </c>
      <c r="AB20" s="49">
        <v>332.00583108733491</v>
      </c>
      <c r="AC20" s="43">
        <v>38399.999999999993</v>
      </c>
      <c r="AD20" s="49">
        <v>389.99999999999994</v>
      </c>
      <c r="AE20" s="54">
        <v>60</v>
      </c>
    </row>
    <row r="21" spans="1:31" x14ac:dyDescent="0.2">
      <c r="A21" s="20">
        <v>16</v>
      </c>
      <c r="B21" s="26" t="s">
        <v>64</v>
      </c>
      <c r="C21" s="43">
        <v>4556.5006075334122</v>
      </c>
      <c r="D21" s="49">
        <v>41.008505467800724</v>
      </c>
      <c r="E21" s="43">
        <v>377.48798901853115</v>
      </c>
      <c r="F21" s="49">
        <v>19.35483870967742</v>
      </c>
      <c r="G21" s="43">
        <v>10000</v>
      </c>
      <c r="H21" s="49">
        <v>85</v>
      </c>
      <c r="I21" s="43">
        <v>1500</v>
      </c>
      <c r="J21" s="49">
        <v>87.5</v>
      </c>
      <c r="K21" s="43">
        <v>1245</v>
      </c>
      <c r="L21" s="49">
        <v>3.7350000000000003</v>
      </c>
      <c r="M21" s="43">
        <v>19745</v>
      </c>
      <c r="N21" s="49">
        <v>227.23499999999999</v>
      </c>
      <c r="O21" s="43">
        <v>1787.7097151775265</v>
      </c>
      <c r="P21" s="49">
        <v>119.19998575957503</v>
      </c>
      <c r="Q21" s="43">
        <v>8700.9042802598979</v>
      </c>
      <c r="R21" s="49">
        <v>361.5115324450847</v>
      </c>
      <c r="S21" s="43">
        <v>47.999999981183997</v>
      </c>
      <c r="T21" s="49">
        <v>48.780487804878042</v>
      </c>
      <c r="U21" s="43">
        <v>187.03999999999994</v>
      </c>
      <c r="V21" s="49">
        <v>280</v>
      </c>
      <c r="W21" s="43">
        <v>100</v>
      </c>
      <c r="X21" s="49">
        <v>10</v>
      </c>
      <c r="Y21" s="43">
        <v>32236.326879997083</v>
      </c>
      <c r="Z21" s="49">
        <v>1529.7689660015251</v>
      </c>
      <c r="AA21" s="43">
        <v>4126.400664018498</v>
      </c>
      <c r="AB21" s="49">
        <v>332.00583108733491</v>
      </c>
      <c r="AC21" s="43">
        <v>102399.99999999999</v>
      </c>
      <c r="AD21" s="49">
        <v>1039.9999999999998</v>
      </c>
      <c r="AE21" s="54">
        <v>80</v>
      </c>
    </row>
    <row r="22" spans="1:31" x14ac:dyDescent="0.2">
      <c r="A22" s="20">
        <v>17</v>
      </c>
      <c r="B22" s="26" t="s">
        <v>65</v>
      </c>
      <c r="C22" s="43">
        <v>7290.4009720534614</v>
      </c>
      <c r="D22" s="49">
        <v>65.613608748481155</v>
      </c>
      <c r="E22" s="43">
        <v>37.748798901853121</v>
      </c>
      <c r="F22" s="49">
        <v>1.935483870967742</v>
      </c>
      <c r="G22" s="43">
        <v>13000</v>
      </c>
      <c r="H22" s="49">
        <v>110.50000000000001</v>
      </c>
      <c r="I22" s="43">
        <v>3000</v>
      </c>
      <c r="J22" s="49">
        <v>105</v>
      </c>
      <c r="K22" s="43">
        <v>1300</v>
      </c>
      <c r="L22" s="49">
        <v>3.9</v>
      </c>
      <c r="M22" s="43">
        <v>15300</v>
      </c>
      <c r="N22" s="49">
        <v>193.89999999999998</v>
      </c>
      <c r="O22" s="43">
        <v>2383.6129535700352</v>
      </c>
      <c r="P22" s="49">
        <v>158.99998100480224</v>
      </c>
      <c r="Q22" s="43">
        <v>11311.175564337869</v>
      </c>
      <c r="R22" s="49">
        <v>469.96499217861015</v>
      </c>
      <c r="S22" s="43">
        <v>47.999999981183997</v>
      </c>
      <c r="T22" s="49">
        <v>48.780487804878042</v>
      </c>
      <c r="U22" s="43">
        <v>2.3379999999999992</v>
      </c>
      <c r="V22" s="49">
        <v>3.5</v>
      </c>
      <c r="W22" s="43">
        <v>50</v>
      </c>
      <c r="X22" s="49">
        <v>5</v>
      </c>
      <c r="Y22" s="43">
        <v>26863.605733330907</v>
      </c>
      <c r="Z22" s="49">
        <v>1274.8074716679378</v>
      </c>
      <c r="AA22" s="43">
        <v>3094.8004980138735</v>
      </c>
      <c r="AB22" s="49">
        <v>249.0043733155012</v>
      </c>
      <c r="AC22" s="43">
        <v>38399.999999999993</v>
      </c>
      <c r="AD22" s="49">
        <v>389.99999999999994</v>
      </c>
      <c r="AE22" s="54">
        <v>80</v>
      </c>
    </row>
    <row r="23" spans="1:31" x14ac:dyDescent="0.2">
      <c r="A23" s="20">
        <v>18</v>
      </c>
      <c r="B23" s="26" t="s">
        <v>67</v>
      </c>
      <c r="C23" s="43">
        <v>9113.0012150668244</v>
      </c>
      <c r="D23" s="49">
        <v>82.017010935601448</v>
      </c>
      <c r="E23" s="43">
        <v>660.60398078242963</v>
      </c>
      <c r="F23" s="49">
        <v>33.87096774193548</v>
      </c>
      <c r="G23" s="43">
        <v>20000</v>
      </c>
      <c r="H23" s="49">
        <v>170</v>
      </c>
      <c r="I23" s="43">
        <v>3500</v>
      </c>
      <c r="J23" s="49">
        <v>122.49999999999999</v>
      </c>
      <c r="K23" s="43">
        <v>1600</v>
      </c>
      <c r="L23" s="49">
        <v>4.8</v>
      </c>
      <c r="M23" s="43">
        <v>22099.999999999996</v>
      </c>
      <c r="N23" s="49">
        <v>271.8</v>
      </c>
      <c r="O23" s="43">
        <v>2160.1492391728443</v>
      </c>
      <c r="P23" s="49">
        <v>143.99998279680204</v>
      </c>
      <c r="Q23" s="43">
        <v>11601.2057070132</v>
      </c>
      <c r="R23" s="49">
        <v>482.01537659344615</v>
      </c>
      <c r="S23" s="43">
        <v>47.999999981183997</v>
      </c>
      <c r="T23" s="49">
        <v>48.780487804878042</v>
      </c>
      <c r="U23" s="43">
        <v>201.0679999999999</v>
      </c>
      <c r="V23" s="49">
        <v>301</v>
      </c>
      <c r="W23" s="43">
        <v>80</v>
      </c>
      <c r="X23" s="49">
        <v>8</v>
      </c>
      <c r="Y23" s="43">
        <v>29012.69419199738</v>
      </c>
      <c r="Z23" s="49">
        <v>1376.7920694013728</v>
      </c>
      <c r="AA23" s="43">
        <v>4126.400664018498</v>
      </c>
      <c r="AB23" s="49">
        <v>332.00583108733491</v>
      </c>
      <c r="AC23" s="43">
        <v>63999.999999999993</v>
      </c>
      <c r="AD23" s="49">
        <v>649.99999999999989</v>
      </c>
      <c r="AE23" s="54">
        <v>120</v>
      </c>
    </row>
    <row r="24" spans="1:31" x14ac:dyDescent="0.2">
      <c r="A24" s="20">
        <v>19</v>
      </c>
      <c r="B24" s="26" t="s">
        <v>68</v>
      </c>
      <c r="C24" s="43">
        <v>8201.7010935601429</v>
      </c>
      <c r="D24" s="49">
        <v>73.815309842041302</v>
      </c>
      <c r="E24" s="43">
        <v>660.60398078242963</v>
      </c>
      <c r="F24" s="49">
        <v>33.87096774193548</v>
      </c>
      <c r="G24" s="43">
        <v>11000</v>
      </c>
      <c r="H24" s="49">
        <v>93.500000000000014</v>
      </c>
      <c r="I24" s="43">
        <v>1599.9999999999998</v>
      </c>
      <c r="J24" s="49">
        <v>56</v>
      </c>
      <c r="K24" s="43">
        <v>600</v>
      </c>
      <c r="L24" s="49">
        <v>1.8000000000000003</v>
      </c>
      <c r="M24" s="43">
        <v>13200</v>
      </c>
      <c r="N24" s="49">
        <v>142.80000000000001</v>
      </c>
      <c r="O24" s="43">
        <v>2085.6613343737808</v>
      </c>
      <c r="P24" s="49">
        <v>138.99998339413531</v>
      </c>
      <c r="Q24" s="43">
        <v>10441.085136311878</v>
      </c>
      <c r="R24" s="49">
        <v>433.81383893410168</v>
      </c>
      <c r="S24" s="43">
        <v>47.999999981183997</v>
      </c>
      <c r="T24" s="49">
        <v>48.780487804878042</v>
      </c>
      <c r="U24" s="43">
        <v>233.79999999999987</v>
      </c>
      <c r="V24" s="49">
        <v>350</v>
      </c>
      <c r="W24" s="43">
        <v>80</v>
      </c>
      <c r="X24" s="49">
        <v>8</v>
      </c>
      <c r="Y24" s="43">
        <v>21490.884586664724</v>
      </c>
      <c r="Z24" s="49">
        <v>1019.8459773343501</v>
      </c>
      <c r="AA24" s="43">
        <v>4126.400664018498</v>
      </c>
      <c r="AB24" s="49">
        <v>332.00583108733491</v>
      </c>
      <c r="AC24" s="43">
        <v>63999.999999999993</v>
      </c>
      <c r="AD24" s="49">
        <v>649.99999999999989</v>
      </c>
      <c r="AE24" s="54">
        <v>120</v>
      </c>
    </row>
    <row r="25" spans="1:31" x14ac:dyDescent="0.2">
      <c r="A25" s="20">
        <v>20</v>
      </c>
      <c r="B25" s="26" t="s">
        <v>126</v>
      </c>
      <c r="C25" s="43">
        <v>6561.3608748481147</v>
      </c>
      <c r="D25" s="49">
        <v>59.052247873633043</v>
      </c>
      <c r="E25" s="43">
        <v>18.87439945092656</v>
      </c>
      <c r="F25" s="49">
        <v>0.967741935483871</v>
      </c>
      <c r="G25" s="43">
        <v>7000</v>
      </c>
      <c r="H25" s="49">
        <v>59.5</v>
      </c>
      <c r="I25" s="43">
        <v>1200</v>
      </c>
      <c r="J25" s="49">
        <v>42</v>
      </c>
      <c r="K25" s="43">
        <v>500</v>
      </c>
      <c r="L25" s="49">
        <v>1.5000000000000002</v>
      </c>
      <c r="M25" s="43">
        <v>8700</v>
      </c>
      <c r="N25" s="49">
        <v>102.5</v>
      </c>
      <c r="O25" s="43">
        <v>1787.7097151775265</v>
      </c>
      <c r="P25" s="49">
        <v>119.19998575957503</v>
      </c>
      <c r="Q25" s="43">
        <v>10151.054993636548</v>
      </c>
      <c r="R25" s="49">
        <v>421.76345451926545</v>
      </c>
      <c r="S25" s="43">
        <v>59.999999976479991</v>
      </c>
      <c r="T25" s="49">
        <v>60.975609756097555</v>
      </c>
      <c r="U25" s="43">
        <v>2.3379999999999992</v>
      </c>
      <c r="V25" s="49">
        <v>3.5</v>
      </c>
      <c r="W25" s="43">
        <v>80</v>
      </c>
      <c r="X25" s="49">
        <v>8</v>
      </c>
      <c r="Y25" s="43">
        <v>16118.163439998541</v>
      </c>
      <c r="Z25" s="49">
        <v>764.88448300076254</v>
      </c>
      <c r="AA25" s="43">
        <v>4332.7206972194226</v>
      </c>
      <c r="AB25" s="49">
        <v>348.60612264170163</v>
      </c>
      <c r="AC25" s="43">
        <v>51199.999999999993</v>
      </c>
      <c r="AD25" s="49">
        <v>519.99999999999989</v>
      </c>
      <c r="AE25" s="54">
        <v>100</v>
      </c>
    </row>
    <row r="26" spans="1:31" x14ac:dyDescent="0.2">
      <c r="A26" s="20">
        <v>21</v>
      </c>
      <c r="B26" s="26" t="s">
        <v>127</v>
      </c>
      <c r="C26" s="43">
        <v>4738.7606318347489</v>
      </c>
      <c r="D26" s="49">
        <v>42.648845686512757</v>
      </c>
      <c r="E26" s="43">
        <v>37.748798901853121</v>
      </c>
      <c r="F26" s="49">
        <v>1.935483870967742</v>
      </c>
      <c r="G26" s="43">
        <v>7000</v>
      </c>
      <c r="H26" s="49">
        <v>59.5</v>
      </c>
      <c r="I26" s="43">
        <v>1000</v>
      </c>
      <c r="J26" s="49">
        <v>35</v>
      </c>
      <c r="K26" s="43">
        <v>760</v>
      </c>
      <c r="L26" s="49">
        <v>2.2800000000000002</v>
      </c>
      <c r="M26" s="43">
        <v>7760.0000000000009</v>
      </c>
      <c r="N26" s="49">
        <v>88.28</v>
      </c>
      <c r="O26" s="43">
        <v>1340.7822863831448</v>
      </c>
      <c r="P26" s="49">
        <v>89.392129320620271</v>
      </c>
      <c r="Q26" s="43">
        <v>5220.5425681559391</v>
      </c>
      <c r="R26" s="49">
        <v>216.90691946705084</v>
      </c>
      <c r="S26" s="43">
        <v>47.999999981183997</v>
      </c>
      <c r="T26" s="49">
        <v>48.780487804878042</v>
      </c>
      <c r="U26" s="43">
        <v>0</v>
      </c>
      <c r="V26" s="49">
        <v>0</v>
      </c>
      <c r="W26" s="43">
        <v>50</v>
      </c>
      <c r="X26" s="49">
        <v>5</v>
      </c>
      <c r="Y26" s="43">
        <v>12894.530751998835</v>
      </c>
      <c r="Z26" s="49">
        <v>611.90758640061006</v>
      </c>
      <c r="AA26" s="43">
        <v>2579.000415011561</v>
      </c>
      <c r="AB26" s="49">
        <v>207.50364442958428</v>
      </c>
      <c r="AC26" s="43">
        <v>38399.999999999993</v>
      </c>
      <c r="AD26" s="49">
        <v>389.99999999999994</v>
      </c>
      <c r="AE26" s="54">
        <v>80</v>
      </c>
    </row>
    <row r="27" spans="1:31" x14ac:dyDescent="0.2">
      <c r="A27" s="20">
        <v>22</v>
      </c>
      <c r="B27" s="26" t="s">
        <v>70</v>
      </c>
      <c r="C27" s="43">
        <v>4556.5006075334122</v>
      </c>
      <c r="D27" s="49">
        <v>41.008505467800724</v>
      </c>
      <c r="E27" s="43">
        <v>37.748798901853121</v>
      </c>
      <c r="F27" s="49">
        <v>1.935483870967742</v>
      </c>
      <c r="G27" s="43">
        <v>8000</v>
      </c>
      <c r="H27" s="49">
        <v>68</v>
      </c>
      <c r="I27" s="43">
        <v>1000</v>
      </c>
      <c r="J27" s="49">
        <v>35</v>
      </c>
      <c r="K27" s="43">
        <v>500</v>
      </c>
      <c r="L27" s="49">
        <v>1.5000000000000002</v>
      </c>
      <c r="M27" s="43">
        <v>9500</v>
      </c>
      <c r="N27" s="49">
        <v>104.5</v>
      </c>
      <c r="O27" s="43">
        <v>1191.8064767850176</v>
      </c>
      <c r="P27" s="49">
        <v>79.399990514347792</v>
      </c>
      <c r="Q27" s="43">
        <v>6380.6631388572596</v>
      </c>
      <c r="R27" s="49">
        <v>265.10845712639548</v>
      </c>
      <c r="S27" s="43">
        <v>35.999999985887996</v>
      </c>
      <c r="T27" s="49">
        <v>36.58536585365853</v>
      </c>
      <c r="U27" s="43">
        <v>2.3379999999999992</v>
      </c>
      <c r="V27" s="49">
        <v>3.5</v>
      </c>
      <c r="W27" s="43">
        <v>30</v>
      </c>
      <c r="X27" s="49">
        <v>3</v>
      </c>
      <c r="Y27" s="43">
        <v>15043.619210665307</v>
      </c>
      <c r="Z27" s="49">
        <v>713.89218413404501</v>
      </c>
      <c r="AA27" s="43">
        <v>2063.200332009249</v>
      </c>
      <c r="AB27" s="49">
        <v>166.0749743560701</v>
      </c>
      <c r="AC27" s="43">
        <v>31999.999999999996</v>
      </c>
      <c r="AD27" s="49">
        <v>324.99999999999994</v>
      </c>
      <c r="AE27" s="54">
        <v>50</v>
      </c>
    </row>
    <row r="28" spans="1:31" x14ac:dyDescent="0.2">
      <c r="A28" s="20">
        <v>23</v>
      </c>
      <c r="B28" s="26" t="s">
        <v>72</v>
      </c>
      <c r="C28" s="43">
        <v>911.30012150668267</v>
      </c>
      <c r="D28" s="49">
        <v>8.2017010935601444</v>
      </c>
      <c r="E28" s="43">
        <v>283.11599176389842</v>
      </c>
      <c r="F28" s="49">
        <v>14.516129032258066</v>
      </c>
      <c r="G28" s="43">
        <v>2000</v>
      </c>
      <c r="H28" s="49">
        <v>17</v>
      </c>
      <c r="I28" s="43">
        <v>430.00000000000006</v>
      </c>
      <c r="J28" s="49">
        <v>15.079999999999998</v>
      </c>
      <c r="K28" s="43">
        <v>210</v>
      </c>
      <c r="L28" s="49">
        <v>0.63000000000000012</v>
      </c>
      <c r="M28" s="43">
        <v>7640</v>
      </c>
      <c r="N28" s="49">
        <v>75.209999999999994</v>
      </c>
      <c r="O28" s="43">
        <v>819.36695278969967</v>
      </c>
      <c r="P28" s="49">
        <v>54.599993477120776</v>
      </c>
      <c r="Q28" s="43">
        <v>1769.1838703195126</v>
      </c>
      <c r="R28" s="49">
        <v>78.327498696435015</v>
      </c>
      <c r="S28" s="43">
        <v>119.99999995295998</v>
      </c>
      <c r="T28" s="49">
        <v>121.95121951219511</v>
      </c>
      <c r="U28" s="43">
        <v>233.79999999999987</v>
      </c>
      <c r="V28" s="49">
        <v>350</v>
      </c>
      <c r="W28" s="43">
        <v>150</v>
      </c>
      <c r="X28" s="49">
        <v>15</v>
      </c>
      <c r="Y28" s="43">
        <v>5372.7211466661811</v>
      </c>
      <c r="Z28" s="49">
        <v>254.96149433358752</v>
      </c>
      <c r="AA28" s="43">
        <v>3610.6005810161855</v>
      </c>
      <c r="AB28" s="49">
        <v>290.50510220141803</v>
      </c>
      <c r="AC28" s="43">
        <v>108799.99999999999</v>
      </c>
      <c r="AD28" s="49">
        <v>1105</v>
      </c>
      <c r="AE28" s="54">
        <v>50</v>
      </c>
    </row>
    <row r="29" spans="1:31" x14ac:dyDescent="0.2">
      <c r="A29" s="20">
        <v>15</v>
      </c>
      <c r="B29" s="26" t="s">
        <v>73</v>
      </c>
      <c r="C29" s="43">
        <v>3645.2004860267307</v>
      </c>
      <c r="D29" s="49">
        <v>32.806804374240578</v>
      </c>
      <c r="E29" s="43">
        <v>18.87439945092656</v>
      </c>
      <c r="F29" s="49">
        <v>0.967741935483871</v>
      </c>
      <c r="G29" s="43">
        <v>4000</v>
      </c>
      <c r="H29" s="49">
        <v>34</v>
      </c>
      <c r="I29" s="43">
        <v>1000</v>
      </c>
      <c r="J29" s="49">
        <v>35</v>
      </c>
      <c r="K29" s="43">
        <v>500</v>
      </c>
      <c r="L29" s="49">
        <v>1.5000000000000002</v>
      </c>
      <c r="M29" s="43">
        <v>5500</v>
      </c>
      <c r="N29" s="49">
        <v>70.5</v>
      </c>
      <c r="O29" s="43">
        <v>1340.7822863831448</v>
      </c>
      <c r="P29" s="49">
        <v>89.392129320620271</v>
      </c>
      <c r="Q29" s="43">
        <v>6380.6631388572596</v>
      </c>
      <c r="R29" s="49">
        <v>265.10845712639548</v>
      </c>
      <c r="S29" s="43">
        <v>35.999999985887996</v>
      </c>
      <c r="T29" s="49">
        <v>36.58536585365853</v>
      </c>
      <c r="U29" s="43">
        <v>2.3379999999999992</v>
      </c>
      <c r="V29" s="49">
        <v>3.5</v>
      </c>
      <c r="W29" s="43">
        <v>50</v>
      </c>
      <c r="X29" s="49">
        <v>5</v>
      </c>
      <c r="Y29" s="43">
        <v>16118.163439998541</v>
      </c>
      <c r="Z29" s="49">
        <v>764.88448300076254</v>
      </c>
      <c r="AA29" s="43">
        <v>3094.8004980138735</v>
      </c>
      <c r="AB29" s="49">
        <v>249.0043733155012</v>
      </c>
      <c r="AC29" s="43">
        <v>38399.999999999993</v>
      </c>
      <c r="AD29" s="49">
        <v>389.99999999999994</v>
      </c>
      <c r="AE29" s="54">
        <v>60</v>
      </c>
    </row>
    <row r="30" spans="1:31" x14ac:dyDescent="0.2">
      <c r="A30" s="20">
        <v>25</v>
      </c>
      <c r="B30" s="26" t="s">
        <v>74</v>
      </c>
      <c r="C30" s="43">
        <v>9113.0012150668244</v>
      </c>
      <c r="D30" s="49">
        <v>82.017010935601448</v>
      </c>
      <c r="E30" s="43">
        <v>1770.4186684969097</v>
      </c>
      <c r="F30" s="49">
        <v>96.774193548387089</v>
      </c>
      <c r="G30" s="43">
        <v>21000</v>
      </c>
      <c r="H30" s="49">
        <v>178.5</v>
      </c>
      <c r="I30" s="43">
        <v>3500.04</v>
      </c>
      <c r="J30" s="49">
        <v>105</v>
      </c>
      <c r="K30" s="43">
        <v>1600</v>
      </c>
      <c r="L30" s="49">
        <v>4.8</v>
      </c>
      <c r="M30" s="43">
        <v>25599.999999999996</v>
      </c>
      <c r="N30" s="49">
        <v>279.8</v>
      </c>
      <c r="O30" s="43">
        <v>2979.5161919625434</v>
      </c>
      <c r="P30" s="49">
        <v>198.59997627392281</v>
      </c>
      <c r="Q30" s="43">
        <v>10151.054993636548</v>
      </c>
      <c r="R30" s="49">
        <v>421.76345451926545</v>
      </c>
      <c r="S30" s="43">
        <v>95.999999962367994</v>
      </c>
      <c r="T30" s="49">
        <v>97.560975609756085</v>
      </c>
      <c r="U30" s="43">
        <v>233.79999999999987</v>
      </c>
      <c r="V30" s="49">
        <v>350</v>
      </c>
      <c r="W30" s="43">
        <v>80</v>
      </c>
      <c r="X30" s="49">
        <v>8</v>
      </c>
      <c r="Y30" s="43">
        <v>32236.326879997083</v>
      </c>
      <c r="Z30" s="49">
        <v>1529.7689660015251</v>
      </c>
      <c r="AA30" s="43">
        <v>4126.400664018498</v>
      </c>
      <c r="AB30" s="49">
        <v>332.00583108733491</v>
      </c>
      <c r="AC30" s="43">
        <v>63999.999999999993</v>
      </c>
      <c r="AD30" s="49">
        <v>649.99999999999989</v>
      </c>
      <c r="AE30" s="54">
        <v>120</v>
      </c>
    </row>
    <row r="31" spans="1:31" x14ac:dyDescent="0.2">
      <c r="A31" s="20">
        <v>26</v>
      </c>
      <c r="B31" s="26" t="s">
        <v>128</v>
      </c>
      <c r="C31" s="43">
        <v>6925.8809234507871</v>
      </c>
      <c r="D31" s="49">
        <v>62.332928311057103</v>
      </c>
      <c r="E31" s="43">
        <v>18.87439945092656</v>
      </c>
      <c r="F31" s="49">
        <v>0.967741935483871</v>
      </c>
      <c r="G31" s="43">
        <v>8060</v>
      </c>
      <c r="H31" s="49">
        <v>68.510000000000019</v>
      </c>
      <c r="I31" s="43">
        <v>3000</v>
      </c>
      <c r="J31" s="49">
        <v>105</v>
      </c>
      <c r="K31" s="43">
        <v>970.00000000000011</v>
      </c>
      <c r="L31" s="49">
        <v>2.92</v>
      </c>
      <c r="M31" s="43">
        <v>12030</v>
      </c>
      <c r="N31" s="49">
        <v>176.37</v>
      </c>
      <c r="O31" s="43">
        <v>2234.6371439719078</v>
      </c>
      <c r="P31" s="49">
        <v>148.99998219946877</v>
      </c>
      <c r="Q31" s="43">
        <v>6960.7234242079185</v>
      </c>
      <c r="R31" s="49">
        <v>289.37962573568399</v>
      </c>
      <c r="S31" s="43">
        <v>35.999999985887996</v>
      </c>
      <c r="T31" s="49">
        <v>36.58536585365853</v>
      </c>
      <c r="U31" s="43">
        <v>2.3379999999999992</v>
      </c>
      <c r="V31" s="49">
        <v>3.5</v>
      </c>
      <c r="W31" s="43">
        <v>50</v>
      </c>
      <c r="X31" s="49">
        <v>5</v>
      </c>
      <c r="Y31" s="43">
        <v>16118.163439998541</v>
      </c>
      <c r="Z31" s="49">
        <v>764.88448300076254</v>
      </c>
      <c r="AA31" s="43">
        <v>3094.8004980138735</v>
      </c>
      <c r="AB31" s="49">
        <v>249.0043733155012</v>
      </c>
      <c r="AC31" s="43">
        <v>38399.999999999993</v>
      </c>
      <c r="AD31" s="49">
        <v>389.99999999999994</v>
      </c>
      <c r="AE31" s="54">
        <v>80</v>
      </c>
    </row>
    <row r="32" spans="1:31" x14ac:dyDescent="0.2">
      <c r="A32" s="133" t="s">
        <v>49</v>
      </c>
      <c r="B32" s="133"/>
      <c r="C32" s="44">
        <f>SUM(C6:C31)</f>
        <v>149999.99999999994</v>
      </c>
      <c r="D32" s="44">
        <f t="shared" ref="D32:AE32" si="0">SUM(D6:D31)</f>
        <v>1349.9999999999995</v>
      </c>
      <c r="E32" s="44">
        <f t="shared" si="0"/>
        <v>10999.999999999998</v>
      </c>
      <c r="F32" s="44">
        <f t="shared" si="0"/>
        <v>600</v>
      </c>
      <c r="G32" s="44">
        <f t="shared" si="0"/>
        <v>258310</v>
      </c>
      <c r="H32" s="44">
        <f t="shared" si="0"/>
        <v>2191.3000000000002</v>
      </c>
      <c r="I32" s="44">
        <f t="shared" si="0"/>
        <v>49630.12</v>
      </c>
      <c r="J32" s="44">
        <f t="shared" si="0"/>
        <v>1737.08</v>
      </c>
      <c r="K32" s="44">
        <f t="shared" si="0"/>
        <v>23830</v>
      </c>
      <c r="L32" s="44">
        <f t="shared" si="0"/>
        <v>71.62</v>
      </c>
      <c r="M32" s="44">
        <f t="shared" si="0"/>
        <v>331770</v>
      </c>
      <c r="N32" s="44">
        <f t="shared" si="0"/>
        <v>4000.0000000000009</v>
      </c>
      <c r="O32" s="44">
        <f t="shared" si="0"/>
        <v>45819.000000000007</v>
      </c>
      <c r="P32" s="44">
        <f t="shared" si="0"/>
        <v>3000</v>
      </c>
      <c r="Q32" s="44">
        <f t="shared" si="0"/>
        <v>216493.00000000006</v>
      </c>
      <c r="R32" s="44">
        <f t="shared" si="0"/>
        <v>9000.0000000000018</v>
      </c>
      <c r="S32" s="44">
        <f t="shared" si="0"/>
        <v>1180.7999995371267</v>
      </c>
      <c r="T32" s="44">
        <f t="shared" si="0"/>
        <v>1199.9999999999995</v>
      </c>
      <c r="U32" s="44">
        <f t="shared" si="0"/>
        <v>2337.9999999999991</v>
      </c>
      <c r="V32" s="44">
        <f t="shared" si="0"/>
        <v>3500</v>
      </c>
      <c r="W32" s="44">
        <f t="shared" si="0"/>
        <v>2000</v>
      </c>
      <c r="X32" s="44">
        <f t="shared" si="0"/>
        <v>200</v>
      </c>
      <c r="Y32" s="44">
        <f t="shared" si="0"/>
        <v>589999.99999999988</v>
      </c>
      <c r="Z32" s="44">
        <f t="shared" si="0"/>
        <v>28000</v>
      </c>
      <c r="AA32" s="44">
        <f t="shared" si="0"/>
        <v>87000</v>
      </c>
      <c r="AB32" s="44">
        <f t="shared" si="0"/>
        <v>6999.9999999999982</v>
      </c>
      <c r="AC32" s="44">
        <f t="shared" si="0"/>
        <v>1279999.9999999998</v>
      </c>
      <c r="AD32" s="44">
        <f t="shared" si="0"/>
        <v>12999.999999999998</v>
      </c>
      <c r="AE32" s="44">
        <f t="shared" si="0"/>
        <v>2000</v>
      </c>
    </row>
    <row r="35" spans="3:31" x14ac:dyDescent="0.2">
      <c r="C35" s="30"/>
      <c r="D35" s="30"/>
      <c r="E35" s="30"/>
      <c r="F35" s="30"/>
      <c r="G35" s="45"/>
      <c r="H35" s="30"/>
      <c r="I35" s="30"/>
      <c r="J35" s="30"/>
      <c r="K35" s="46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47"/>
      <c r="AD35" s="47"/>
      <c r="AE35" s="47"/>
    </row>
    <row r="44" spans="3:31" ht="15.75" customHeight="1" x14ac:dyDescent="0.2"/>
  </sheetData>
  <mergeCells count="23">
    <mergeCell ref="A32:B32"/>
    <mergeCell ref="K4:L4"/>
    <mergeCell ref="M4:N4"/>
    <mergeCell ref="O4:P4"/>
    <mergeCell ref="Q4:R4"/>
    <mergeCell ref="A4:A5"/>
    <mergeCell ref="B4:B5"/>
    <mergeCell ref="C4:D4"/>
    <mergeCell ref="E4:F4"/>
    <mergeCell ref="G4:H4"/>
    <mergeCell ref="W3:AB3"/>
    <mergeCell ref="AC3:AE3"/>
    <mergeCell ref="I4:J4"/>
    <mergeCell ref="G2:K2"/>
    <mergeCell ref="C3:F3"/>
    <mergeCell ref="G3:N3"/>
    <mergeCell ref="O3:V3"/>
    <mergeCell ref="W4:X4"/>
    <mergeCell ref="Y4:Z4"/>
    <mergeCell ref="AA4:AB4"/>
    <mergeCell ref="AC4:AD4"/>
    <mergeCell ref="S4:T4"/>
    <mergeCell ref="U4:V4"/>
  </mergeCells>
  <printOptions horizontalCentered="1"/>
  <pageMargins left="0.55118110236220474" right="0.15748031496062992" top="0.82677165354330717" bottom="0.23622047244094491" header="0.78740157480314965" footer="0.31496062992125984"/>
  <pageSetup paperSize="9" scale="85" orientation="portrait" r:id="rId1"/>
  <headerFooter>
    <oddFooter>&amp;C&amp;P</oddFooter>
  </headerFooter>
  <colBreaks count="4" manualBreakCount="4">
    <brk id="6" max="1048575" man="1"/>
    <brk id="14" max="32" man="1"/>
    <brk id="22" max="1048575" man="1"/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Bank wise</vt:lpstr>
      <vt:lpstr>District wise</vt:lpstr>
      <vt:lpstr>BW</vt:lpstr>
      <vt:lpstr>DW</vt:lpstr>
      <vt:lpstr>BW!Print_Area</vt:lpstr>
      <vt:lpstr>'District wise'!Print_Area</vt:lpstr>
      <vt:lpstr>DW!Print_Area</vt:lpstr>
      <vt:lpstr>'Bank wise'!Print_Titles</vt:lpstr>
      <vt:lpstr>BW!Print_Titles</vt:lpstr>
      <vt:lpstr>'District wise'!Print_Titles</vt:lpstr>
      <vt:lpstr>DW!Print_Titles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cp:lastPrinted>2023-05-25T05:58:45Z</cp:lastPrinted>
  <dcterms:created xsi:type="dcterms:W3CDTF">2023-04-15T04:44:59Z</dcterms:created>
  <dcterms:modified xsi:type="dcterms:W3CDTF">2024-03-20T06:20:48Z</dcterms:modified>
</cp:coreProperties>
</file>