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20.3 NPS &amp; Tot" sheetId="1" r:id="rId1"/>
  </sheets>
  <externalReferences>
    <externalReference r:id="rId2"/>
    <externalReference r:id="rId3"/>
  </externalReferences>
  <definedNames>
    <definedName name="_xlnm.Print_Area" localSheetId="0">'20.3 NPS &amp; Tot'!$A$1:$H$60</definedName>
    <definedName name="_xlnm.Print_Titles" localSheetId="0">'20.3 NPS &amp; Tot'!$A:$B,'20.3 NPS &amp; Tot'!$1:$4</definedName>
  </definedNames>
  <calcPr calcId="144525"/>
</workbook>
</file>

<file path=xl/calcChain.xml><?xml version="1.0" encoding="utf-8"?>
<calcChain xmlns="http://schemas.openxmlformats.org/spreadsheetml/2006/main">
  <c r="H63" i="1" l="1"/>
  <c r="G63" i="1"/>
  <c r="F63" i="1"/>
  <c r="E63" i="1"/>
  <c r="D63" i="1"/>
  <c r="C63" i="1"/>
  <c r="F60" i="1"/>
  <c r="F64" i="1" s="1"/>
  <c r="C60" i="1"/>
  <c r="C64" i="1" s="1"/>
  <c r="F59" i="1"/>
  <c r="C59" i="1"/>
  <c r="F57" i="1"/>
  <c r="C57" i="1"/>
  <c r="G54" i="1"/>
  <c r="G60" i="1" s="1"/>
  <c r="G64" i="1" s="1"/>
  <c r="C53" i="1"/>
  <c r="G51" i="1"/>
  <c r="G53" i="1" s="1"/>
  <c r="D51" i="1"/>
  <c r="D53" i="1" s="1"/>
  <c r="G50" i="1"/>
  <c r="G58" i="1" s="1"/>
  <c r="F50" i="1"/>
  <c r="F58" i="1" s="1"/>
  <c r="C50" i="1"/>
  <c r="C58" i="1" s="1"/>
  <c r="G49" i="1"/>
  <c r="H49" i="1" s="1"/>
  <c r="D49" i="1"/>
  <c r="E49" i="1" s="1"/>
  <c r="G48" i="1"/>
  <c r="H48" i="1" s="1"/>
  <c r="D48" i="1"/>
  <c r="E48" i="1" s="1"/>
  <c r="G47" i="1"/>
  <c r="H47" i="1" s="1"/>
  <c r="D47" i="1"/>
  <c r="E47" i="1" s="1"/>
  <c r="G46" i="1"/>
  <c r="H46" i="1" s="1"/>
  <c r="D46" i="1"/>
  <c r="E46" i="1" s="1"/>
  <c r="F45" i="1"/>
  <c r="C45" i="1"/>
  <c r="G44" i="1"/>
  <c r="H44" i="1" s="1"/>
  <c r="H45" i="1" s="1"/>
  <c r="H57" i="1" s="1"/>
  <c r="D44" i="1"/>
  <c r="D45" i="1" s="1"/>
  <c r="D57" i="1" s="1"/>
  <c r="C43" i="1"/>
  <c r="C56" i="1" s="1"/>
  <c r="F42" i="1"/>
  <c r="F43" i="1" s="1"/>
  <c r="F56" i="1" s="1"/>
  <c r="C42" i="1"/>
  <c r="G41" i="1"/>
  <c r="H41" i="1" s="1"/>
  <c r="D41" i="1"/>
  <c r="E41" i="1" s="1"/>
  <c r="G40" i="1"/>
  <c r="H40" i="1" s="1"/>
  <c r="D40" i="1"/>
  <c r="E40" i="1" s="1"/>
  <c r="G39" i="1"/>
  <c r="D39" i="1"/>
  <c r="G38" i="1"/>
  <c r="H38" i="1" s="1"/>
  <c r="D38" i="1"/>
  <c r="E38" i="1" s="1"/>
  <c r="G37" i="1"/>
  <c r="H37" i="1" s="1"/>
  <c r="D37" i="1"/>
  <c r="E37" i="1" s="1"/>
  <c r="G36" i="1"/>
  <c r="H36" i="1" s="1"/>
  <c r="D36" i="1"/>
  <c r="E36" i="1" s="1"/>
  <c r="G35" i="1"/>
  <c r="H35" i="1" s="1"/>
  <c r="D35" i="1"/>
  <c r="E35" i="1" s="1"/>
  <c r="G34" i="1"/>
  <c r="H34" i="1" s="1"/>
  <c r="D34" i="1"/>
  <c r="E34" i="1" s="1"/>
  <c r="G33" i="1"/>
  <c r="H33" i="1" s="1"/>
  <c r="D33" i="1"/>
  <c r="E33" i="1" s="1"/>
  <c r="G32" i="1"/>
  <c r="H32" i="1" s="1"/>
  <c r="D32" i="1"/>
  <c r="E32" i="1" s="1"/>
  <c r="G31" i="1"/>
  <c r="H31" i="1" s="1"/>
  <c r="D31" i="1"/>
  <c r="E31" i="1" s="1"/>
  <c r="G30" i="1"/>
  <c r="H30" i="1" s="1"/>
  <c r="D30" i="1"/>
  <c r="H29" i="1"/>
  <c r="G29" i="1"/>
  <c r="D29" i="1"/>
  <c r="E29" i="1" s="1"/>
  <c r="H28" i="1"/>
  <c r="G28" i="1"/>
  <c r="D28" i="1"/>
  <c r="E28" i="1" s="1"/>
  <c r="H27" i="1"/>
  <c r="G27" i="1"/>
  <c r="D27" i="1"/>
  <c r="E27" i="1" s="1"/>
  <c r="H26" i="1"/>
  <c r="G26" i="1"/>
  <c r="D26" i="1"/>
  <c r="E26" i="1" s="1"/>
  <c r="H25" i="1"/>
  <c r="G25" i="1"/>
  <c r="D25" i="1"/>
  <c r="G24" i="1"/>
  <c r="H24" i="1" s="1"/>
  <c r="D24" i="1"/>
  <c r="E24" i="1" s="1"/>
  <c r="G23" i="1"/>
  <c r="H23" i="1" s="1"/>
  <c r="D23" i="1"/>
  <c r="E23" i="1" s="1"/>
  <c r="G22" i="1"/>
  <c r="H22" i="1" s="1"/>
  <c r="D22" i="1"/>
  <c r="E22" i="1" s="1"/>
  <c r="G21" i="1"/>
  <c r="H21" i="1" s="1"/>
  <c r="D21" i="1"/>
  <c r="E21" i="1" s="1"/>
  <c r="G20" i="1"/>
  <c r="H20" i="1" s="1"/>
  <c r="D20" i="1"/>
  <c r="E20" i="1" s="1"/>
  <c r="G19" i="1"/>
  <c r="H19" i="1" s="1"/>
  <c r="D19" i="1"/>
  <c r="G18" i="1"/>
  <c r="G42" i="1" s="1"/>
  <c r="E18" i="1"/>
  <c r="D18" i="1"/>
  <c r="D42" i="1" s="1"/>
  <c r="C17" i="1"/>
  <c r="H16" i="1"/>
  <c r="G16" i="1"/>
  <c r="F16" i="1"/>
  <c r="D16" i="1"/>
  <c r="E16" i="1" s="1"/>
  <c r="G15" i="1"/>
  <c r="H15" i="1" s="1"/>
  <c r="F15" i="1"/>
  <c r="E15" i="1"/>
  <c r="D15" i="1"/>
  <c r="G14" i="1"/>
  <c r="H14" i="1" s="1"/>
  <c r="F14" i="1"/>
  <c r="D14" i="1"/>
  <c r="E14" i="1" s="1"/>
  <c r="G13" i="1"/>
  <c r="H13" i="1" s="1"/>
  <c r="F13" i="1"/>
  <c r="D13" i="1"/>
  <c r="E13" i="1" s="1"/>
  <c r="H12" i="1"/>
  <c r="G12" i="1"/>
  <c r="F12" i="1"/>
  <c r="D12" i="1"/>
  <c r="E12" i="1" s="1"/>
  <c r="G11" i="1"/>
  <c r="H11" i="1" s="1"/>
  <c r="F11" i="1"/>
  <c r="E11" i="1"/>
  <c r="D11" i="1"/>
  <c r="G10" i="1"/>
  <c r="H10" i="1" s="1"/>
  <c r="F10" i="1"/>
  <c r="D10" i="1"/>
  <c r="E10" i="1" s="1"/>
  <c r="G9" i="1"/>
  <c r="H9" i="1" s="1"/>
  <c r="F9" i="1"/>
  <c r="D9" i="1"/>
  <c r="E9" i="1" s="1"/>
  <c r="H8" i="1"/>
  <c r="G8" i="1"/>
  <c r="F8" i="1"/>
  <c r="D8" i="1"/>
  <c r="E8" i="1" s="1"/>
  <c r="G7" i="1"/>
  <c r="H7" i="1" s="1"/>
  <c r="F7" i="1"/>
  <c r="E7" i="1"/>
  <c r="D7" i="1"/>
  <c r="G6" i="1"/>
  <c r="H6" i="1" s="1"/>
  <c r="F6" i="1"/>
  <c r="F17" i="1" s="1"/>
  <c r="D6" i="1"/>
  <c r="E6" i="1" s="1"/>
  <c r="G5" i="1"/>
  <c r="G17" i="1" s="1"/>
  <c r="H17" i="1" s="1"/>
  <c r="F5" i="1"/>
  <c r="D5" i="1"/>
  <c r="E5" i="1" s="1"/>
  <c r="D43" i="1" l="1"/>
  <c r="E42" i="1"/>
  <c r="D59" i="1"/>
  <c r="E53" i="1"/>
  <c r="E59" i="1" s="1"/>
  <c r="H53" i="1"/>
  <c r="H59" i="1" s="1"/>
  <c r="G59" i="1"/>
  <c r="H42" i="1"/>
  <c r="G43" i="1"/>
  <c r="H5" i="1"/>
  <c r="D50" i="1"/>
  <c r="D17" i="1"/>
  <c r="E17" i="1" s="1"/>
  <c r="H18" i="1"/>
  <c r="G45" i="1"/>
  <c r="G57" i="1" s="1"/>
  <c r="H54" i="1"/>
  <c r="H60" i="1" s="1"/>
  <c r="H64" i="1" s="1"/>
  <c r="H50" i="1"/>
  <c r="H58" i="1" s="1"/>
  <c r="H51" i="1"/>
  <c r="E44" i="1"/>
  <c r="E45" i="1" s="1"/>
  <c r="E57" i="1" s="1"/>
  <c r="E51" i="1"/>
  <c r="G56" i="1" l="1"/>
  <c r="H43" i="1"/>
  <c r="H56" i="1" s="1"/>
  <c r="D58" i="1"/>
  <c r="E50" i="1"/>
  <c r="E58" i="1" s="1"/>
  <c r="D54" i="1"/>
  <c r="E43" i="1"/>
  <c r="E56" i="1" s="1"/>
  <c r="D56" i="1"/>
  <c r="E54" i="1" l="1"/>
  <c r="E60" i="1" s="1"/>
  <c r="E64" i="1" s="1"/>
  <c r="D60" i="1"/>
  <c r="D64" i="1" s="1"/>
</calcChain>
</file>

<file path=xl/sharedStrings.xml><?xml version="1.0" encoding="utf-8"?>
<sst xmlns="http://schemas.openxmlformats.org/spreadsheetml/2006/main" count="71" uniqueCount="67">
  <si>
    <t>SLBC OF A.P.                                                                                                                                                                                    CONVENOR::ANDHRA BANK</t>
  </si>
  <si>
    <t>ANNUAL CREDIT PLAN 2020-21 - BANK-WISE ACHIEVEMENT AS ON  31.03.2021 (Amount in crores )</t>
  </si>
  <si>
    <t>S.No.</t>
  </si>
  <si>
    <t>Name of the Bank</t>
  </si>
  <si>
    <t>Non-Priority Sector</t>
  </si>
  <si>
    <t xml:space="preserve">Total Credit </t>
  </si>
  <si>
    <t>Target</t>
  </si>
  <si>
    <t xml:space="preserve"> Achvmt</t>
  </si>
  <si>
    <t>% of achvmt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</si>
  <si>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</si>
  <si>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</si>
  <si>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</si>
  <si>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</si>
  <si>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</si>
  <si>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</si>
  <si>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</si>
  <si>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</si>
  <si>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Punjab &amp; Sind Bank</t>
  </si>
  <si>
    <t>UCO Bank</t>
  </si>
  <si>
    <t>Union Bank of India</t>
  </si>
  <si>
    <t>State Bank of India</t>
  </si>
  <si>
    <t>Public Sector Banks Total</t>
  </si>
  <si>
    <t>Axis Bank</t>
  </si>
  <si>
    <t>Bandhan Bank</t>
  </si>
  <si>
    <t>Catholic Syrian Bank Ltd</t>
  </si>
  <si>
    <t>City Union Bank Ltd</t>
  </si>
  <si>
    <t>Coastal Local Area Bank</t>
  </si>
  <si>
    <t>DCB Bank Limited</t>
  </si>
  <si>
    <t>Dhanalakshmi Bank</t>
  </si>
  <si>
    <t>Equitas Small Finance Bank Ltd</t>
  </si>
  <si>
    <t xml:space="preserve"> </t>
  </si>
  <si>
    <t>Federal Bank Ltd</t>
  </si>
  <si>
    <t>HDFC Bank Ltd</t>
  </si>
  <si>
    <t>ICICI Bank Ltd.</t>
  </si>
  <si>
    <t>IDBI Bank Limited</t>
  </si>
  <si>
    <t>IDFC First Bank</t>
  </si>
  <si>
    <t>Indus Ind Bank</t>
  </si>
  <si>
    <t>Karnataka Bank Ltd</t>
  </si>
  <si>
    <t>Karur Vysya Bank Ltd</t>
  </si>
  <si>
    <t>Kotak Mahindra Bank</t>
  </si>
  <si>
    <t>KBS Local Area Bank</t>
  </si>
  <si>
    <t>Laxmi Vilas Bank</t>
  </si>
  <si>
    <t>RBL Bank</t>
  </si>
  <si>
    <t>South Indian Bank</t>
  </si>
  <si>
    <t>Standard Chartered Bank</t>
  </si>
  <si>
    <t>Tamilnad Mercantile Bank</t>
  </si>
  <si>
    <t>Yes Bank</t>
  </si>
  <si>
    <t>Private Sector Banks Total</t>
  </si>
  <si>
    <t>Commercial Banks Total</t>
  </si>
  <si>
    <t>A.P.State Co-op Bank</t>
  </si>
  <si>
    <t>Co-operative Banks Total</t>
  </si>
  <si>
    <t>APGB</t>
  </si>
  <si>
    <t>APGVB</t>
  </si>
  <si>
    <t>CGGB</t>
  </si>
  <si>
    <t>SGB</t>
  </si>
  <si>
    <t>Regional Rural Banks Total</t>
  </si>
  <si>
    <t>A.P.S.F.C</t>
  </si>
  <si>
    <t>FSCS</t>
  </si>
  <si>
    <t>Others Total</t>
  </si>
  <si>
    <t>Grand Total</t>
  </si>
  <si>
    <t>Consolidation</t>
  </si>
  <si>
    <t>Commercial Banks</t>
  </si>
  <si>
    <t>Co-operative Banks</t>
  </si>
  <si>
    <t>Regional Rural Banks</t>
  </si>
  <si>
    <t>Others</t>
  </si>
  <si>
    <t>District wise Data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</si>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</sst>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\-0.00;\-;@"/>
    <numFmt numFmtId="165" formatCode="0.00_);[Red]\(0.00\)"/>
  </numFmts>
  <fonts count="7" x14ac:knownFonts="1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b/>
      <sz val="11"/>
      <name val="Century Gothic"/>
      <family val="2"/>
    </font>
    <font>
      <b/>
      <sz val="9"/>
      <color rgb="FF0070C0"/>
      <name val="Century Gothic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6" fillId="0" borderId="0"/>
    <xf numFmtId="0" fontId="6" fillId="0" borderId="0"/>
  </cellStyleXfs>
  <cellXfs count="33">
    <xf numFmtId="0" fontId="0" fillId="0" borderId="0" xfId="0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Alignment="1" applyProtection="1"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 applyProtection="1">
      <alignment horizontal="left" wrapText="1"/>
    </xf>
    <xf numFmtId="164" fontId="1" fillId="2" borderId="5" xfId="0" applyNumberFormat="1" applyFont="1" applyFill="1" applyBorder="1" applyAlignment="1" applyProtection="1">
      <protection locked="0"/>
    </xf>
    <xf numFmtId="0" fontId="1" fillId="2" borderId="5" xfId="0" applyFont="1" applyFill="1" applyBorder="1" applyAlignment="1" applyProtection="1">
      <alignment wrapText="1"/>
    </xf>
    <xf numFmtId="0" fontId="1" fillId="3" borderId="5" xfId="0" applyFont="1" applyFill="1" applyBorder="1" applyAlignment="1">
      <alignment horizontal="center" wrapText="1"/>
    </xf>
    <xf numFmtId="164" fontId="1" fillId="3" borderId="5" xfId="0" applyNumberFormat="1" applyFont="1" applyFill="1" applyBorder="1" applyAlignment="1" applyProtection="1">
      <protection locked="0"/>
    </xf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wrapText="1"/>
    </xf>
    <xf numFmtId="0" fontId="1" fillId="0" borderId="5" xfId="0" applyFont="1" applyBorder="1"/>
    <xf numFmtId="0" fontId="1" fillId="3" borderId="5" xfId="0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0" xfId="0" applyFont="1" applyFill="1" applyAlignment="1" applyProtection="1">
      <alignment horizontal="right"/>
      <protection locked="0"/>
    </xf>
    <xf numFmtId="0" fontId="3" fillId="0" borderId="5" xfId="0" applyFont="1" applyFill="1" applyBorder="1" applyAlignment="1"/>
    <xf numFmtId="165" fontId="3" fillId="2" borderId="5" xfId="0" applyNumberFormat="1" applyFont="1" applyFill="1" applyBorder="1" applyAlignment="1" applyProtection="1">
      <protection locked="0"/>
    </xf>
  </cellXfs>
  <cellStyles count="5">
    <cellStyle name="Excel Built-in Normal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d39470/Desktop/SLBC%20Meetings/215/CQR%20consolidation%20format%20Mar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d39470/Desktop/SLBC%20Meetings/215/2.%20Disbursements_Mar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ANCH NETWORK"/>
      <sheetName val="BUSINESS FIGURES"/>
      <sheetName val="AGR"/>
      <sheetName val="MSMEOPS"/>
      <sheetName val="NPS"/>
      <sheetName val="CGSSOLD"/>
      <sheetName val="CGSS"/>
      <sheetName val="SGSS"/>
      <sheetName val="CGCSFinanceunder"/>
      <sheetName val="FinanceCCRC"/>
      <sheetName val="Consol"/>
      <sheetName val="CQR consolidation format Mar 20"/>
    </sheetNames>
    <sheetDataSet>
      <sheetData sheetId="0"/>
      <sheetData sheetId="1"/>
      <sheetData sheetId="2">
        <row r="5">
          <cell r="AG5">
            <v>2982.3103000000001</v>
          </cell>
        </row>
      </sheetData>
      <sheetData sheetId="3">
        <row r="5">
          <cell r="BZ5">
            <v>389.20709999999997</v>
          </cell>
        </row>
      </sheetData>
      <sheetData sheetId="4">
        <row r="5">
          <cell r="DJ5">
            <v>827.36954000000003</v>
          </cell>
          <cell r="FC5">
            <v>6632.8415400000004</v>
          </cell>
        </row>
        <row r="6">
          <cell r="DJ6">
            <v>3459.8399999999997</v>
          </cell>
          <cell r="FC6">
            <v>6045.28</v>
          </cell>
        </row>
        <row r="7">
          <cell r="DJ7">
            <v>37.72</v>
          </cell>
          <cell r="FC7">
            <v>86.240000000000009</v>
          </cell>
        </row>
        <row r="8">
          <cell r="DJ8">
            <v>1626.14</v>
          </cell>
          <cell r="FC8">
            <v>24068.78</v>
          </cell>
        </row>
        <row r="9">
          <cell r="DJ9">
            <v>1232.9711790000001</v>
          </cell>
          <cell r="FC9">
            <v>3572.9486670000001</v>
          </cell>
        </row>
        <row r="10">
          <cell r="DJ10">
            <v>3107.9889000000003</v>
          </cell>
          <cell r="FC10">
            <v>10939.347540000001</v>
          </cell>
        </row>
        <row r="11">
          <cell r="DJ11">
            <v>192.43</v>
          </cell>
          <cell r="FC11">
            <v>2655.2136799999994</v>
          </cell>
        </row>
        <row r="12">
          <cell r="DJ12">
            <v>8695.5649000000012</v>
          </cell>
          <cell r="FC12">
            <v>9924.1011923754013</v>
          </cell>
        </row>
        <row r="13">
          <cell r="DJ13">
            <v>3789.7388000000001</v>
          </cell>
          <cell r="FC13">
            <v>3954.4396000000002</v>
          </cell>
        </row>
        <row r="14">
          <cell r="DJ14">
            <v>30.43</v>
          </cell>
          <cell r="FC14">
            <v>450.54</v>
          </cell>
        </row>
        <row r="15">
          <cell r="DJ15">
            <v>17713.027522846001</v>
          </cell>
          <cell r="FC15">
            <v>55114.421422846004</v>
          </cell>
        </row>
        <row r="16">
          <cell r="DJ16">
            <v>12096.560000000001</v>
          </cell>
          <cell r="FC16">
            <v>57776.61</v>
          </cell>
        </row>
        <row r="18">
          <cell r="DJ18">
            <v>1784.0968</v>
          </cell>
          <cell r="FC18">
            <v>2832.0434</v>
          </cell>
        </row>
        <row r="19">
          <cell r="DJ19">
            <v>0</v>
          </cell>
          <cell r="FC19">
            <v>12.903</v>
          </cell>
        </row>
        <row r="20">
          <cell r="DJ20">
            <v>15.36</v>
          </cell>
          <cell r="FC20">
            <v>26.59</v>
          </cell>
        </row>
        <row r="21">
          <cell r="DJ21">
            <v>381.41870000000006</v>
          </cell>
          <cell r="FC21">
            <v>815.38941509999995</v>
          </cell>
        </row>
        <row r="22">
          <cell r="DJ22">
            <v>204.66209999999998</v>
          </cell>
          <cell r="FC22">
            <v>492.67309999999998</v>
          </cell>
        </row>
        <row r="23">
          <cell r="DJ23">
            <v>110.117194668</v>
          </cell>
          <cell r="FC23">
            <v>214.00063657799998</v>
          </cell>
        </row>
        <row r="24">
          <cell r="DJ24">
            <v>31.9818</v>
          </cell>
          <cell r="FC24">
            <v>173.97850000000003</v>
          </cell>
        </row>
        <row r="25">
          <cell r="DJ25">
            <v>69.760000000000005</v>
          </cell>
          <cell r="FC25">
            <v>184.75</v>
          </cell>
        </row>
        <row r="26">
          <cell r="DJ26">
            <v>483.48</v>
          </cell>
          <cell r="FC26">
            <v>1071.95</v>
          </cell>
        </row>
        <row r="27">
          <cell r="DJ27">
            <v>9299.4738000000216</v>
          </cell>
          <cell r="FC27">
            <v>13148.709200000019</v>
          </cell>
        </row>
        <row r="28">
          <cell r="DJ28">
            <v>8198.6625000000004</v>
          </cell>
          <cell r="FC28">
            <v>12197.313200000001</v>
          </cell>
        </row>
        <row r="29">
          <cell r="DJ29">
            <v>1907.8726999999999</v>
          </cell>
          <cell r="FC29">
            <v>3691.9672</v>
          </cell>
        </row>
        <row r="30">
          <cell r="DJ30">
            <v>223.28</v>
          </cell>
          <cell r="FC30">
            <v>592.82000000000005</v>
          </cell>
        </row>
        <row r="31">
          <cell r="DJ31">
            <v>2615.4133000000002</v>
          </cell>
          <cell r="FC31">
            <v>3983.7016000000003</v>
          </cell>
        </row>
        <row r="32">
          <cell r="DJ32">
            <v>339.75350000000003</v>
          </cell>
          <cell r="FC32">
            <v>1144.1428999999998</v>
          </cell>
        </row>
        <row r="33">
          <cell r="DJ33">
            <v>926.37</v>
          </cell>
          <cell r="FC33">
            <v>2846.37</v>
          </cell>
        </row>
        <row r="34">
          <cell r="DJ34">
            <v>963.88136988177996</v>
          </cell>
          <cell r="FC34">
            <v>1946.3786282719047</v>
          </cell>
        </row>
        <row r="35">
          <cell r="DJ35">
            <v>4.6744149999999998</v>
          </cell>
          <cell r="FC35">
            <v>6.2651649999999997</v>
          </cell>
        </row>
        <row r="36">
          <cell r="DJ36">
            <v>22.041700000000002</v>
          </cell>
          <cell r="FC36">
            <v>154.68649999999997</v>
          </cell>
        </row>
        <row r="37">
          <cell r="DJ37">
            <v>147.45999999999998</v>
          </cell>
          <cell r="FC37">
            <v>283.56999999999994</v>
          </cell>
        </row>
        <row r="38">
          <cell r="DJ38">
            <v>50.537700000000001</v>
          </cell>
          <cell r="FC38">
            <v>238.17929999999998</v>
          </cell>
        </row>
        <row r="39">
          <cell r="DJ39">
            <v>0</v>
          </cell>
          <cell r="FC39">
            <v>0</v>
          </cell>
        </row>
        <row r="40">
          <cell r="DJ40">
            <v>627.32330000000002</v>
          </cell>
          <cell r="FC40">
            <v>1935.2747000000002</v>
          </cell>
        </row>
        <row r="41">
          <cell r="DJ41">
            <v>0</v>
          </cell>
          <cell r="FC41">
            <v>27.24</v>
          </cell>
        </row>
        <row r="44">
          <cell r="DJ44">
            <v>4335.9956000000002</v>
          </cell>
          <cell r="FC44">
            <v>20897.984799999998</v>
          </cell>
        </row>
        <row r="47">
          <cell r="DJ47">
            <v>2865.9677000000001</v>
          </cell>
          <cell r="FC47">
            <v>15713.797500000001</v>
          </cell>
        </row>
        <row r="48">
          <cell r="DJ48">
            <v>1274.2751000000001</v>
          </cell>
          <cell r="FC48">
            <v>6962.8277800000005</v>
          </cell>
        </row>
        <row r="49">
          <cell r="DJ49">
            <v>495.65</v>
          </cell>
          <cell r="FC49">
            <v>6424.119999999999</v>
          </cell>
        </row>
        <row r="50">
          <cell r="DJ50">
            <v>462.73</v>
          </cell>
          <cell r="FC50">
            <v>8235.0000000000018</v>
          </cell>
        </row>
        <row r="52">
          <cell r="DJ52">
            <v>0.157</v>
          </cell>
          <cell r="FC52">
            <v>158.30390000000003</v>
          </cell>
        </row>
        <row r="54">
          <cell r="FC54">
            <v>287633.69406717131</v>
          </cell>
        </row>
      </sheetData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.1 Agri"/>
      <sheetName val="20.2 MSME &amp; Priority"/>
      <sheetName val="20.3 NPS &amp; Tot"/>
      <sheetName val="21.1 DW-Agri"/>
      <sheetName val="21.2 DW- MSME &amp; Priority"/>
      <sheetName val="21.3 DW-NPS &amp; Tota"/>
      <sheetName val="Check"/>
      <sheetName val="BW Conso"/>
      <sheetName val="DW Consol"/>
    </sheetNames>
    <sheetDataSet>
      <sheetData sheetId="0"/>
      <sheetData sheetId="1">
        <row r="5">
          <cell r="L5">
            <v>5245.67</v>
          </cell>
        </row>
        <row r="6">
          <cell r="L6">
            <v>2692.1499999999996</v>
          </cell>
        </row>
        <row r="7">
          <cell r="L7">
            <v>402.06</v>
          </cell>
        </row>
        <row r="8">
          <cell r="L8">
            <v>24430.89</v>
          </cell>
        </row>
        <row r="9">
          <cell r="L9">
            <v>2561.7399999999998</v>
          </cell>
        </row>
        <row r="10">
          <cell r="L10">
            <v>8229.42</v>
          </cell>
        </row>
        <row r="11">
          <cell r="L11">
            <v>3731.54</v>
          </cell>
        </row>
        <row r="12">
          <cell r="L12">
            <v>1621.8200000000002</v>
          </cell>
        </row>
        <row r="13">
          <cell r="L13">
            <v>218.03999999999996</v>
          </cell>
        </row>
        <row r="14">
          <cell r="L14">
            <v>523.13</v>
          </cell>
        </row>
        <row r="15">
          <cell r="L15">
            <v>39017.1</v>
          </cell>
        </row>
        <row r="16">
          <cell r="L16">
            <v>35494.43</v>
          </cell>
        </row>
      </sheetData>
      <sheetData sheetId="2"/>
      <sheetData sheetId="3"/>
      <sheetData sheetId="4"/>
      <sheetData sheetId="5">
        <row r="18">
          <cell r="C18">
            <v>64050.539999999994</v>
          </cell>
          <cell r="D18">
            <v>90652.180000000008</v>
          </cell>
          <cell r="E18">
            <v>141.53226498949115</v>
          </cell>
          <cell r="F18">
            <v>251601.47</v>
          </cell>
          <cell r="G18">
            <v>287633.69859299995</v>
          </cell>
          <cell r="H18">
            <v>114.32115185694262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64"/>
  <sheetViews>
    <sheetView tabSelected="1" zoomScaleSheetLayoutView="85" workbookViewId="0">
      <selection sqref="A1:H1"/>
    </sheetView>
  </sheetViews>
  <sheetFormatPr defaultColWidth="20.7109375" defaultRowHeight="13.5" x14ac:dyDescent="0.25"/>
  <cols>
    <col min="1" max="1" width="6.42578125" style="30" customWidth="1"/>
    <col min="2" max="2" width="33.5703125" style="4" customWidth="1"/>
    <col min="3" max="3" width="13.85546875" style="4" customWidth="1"/>
    <col min="4" max="4" width="13" style="4" customWidth="1"/>
    <col min="5" max="5" width="12" style="4" customWidth="1"/>
    <col min="6" max="6" width="13.42578125" style="4" customWidth="1"/>
    <col min="7" max="7" width="11.7109375" style="4" customWidth="1"/>
    <col min="8" max="8" width="11.140625" style="4" bestFit="1" customWidth="1"/>
    <col min="9" max="11" width="8.42578125" style="4" customWidth="1"/>
    <col min="12" max="14" width="9" style="4" customWidth="1"/>
    <col min="15" max="17" width="8.5703125" style="4" customWidth="1"/>
    <col min="18" max="16384" width="20.7109375" style="4"/>
  </cols>
  <sheetData>
    <row r="1" spans="1:8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ht="15" x14ac:dyDescent="0.25">
      <c r="A2" s="5" t="s">
        <v>1</v>
      </c>
      <c r="B2" s="6"/>
      <c r="C2" s="6"/>
      <c r="D2" s="6"/>
      <c r="E2" s="6"/>
      <c r="F2" s="6"/>
      <c r="G2" s="6"/>
      <c r="H2" s="7"/>
    </row>
    <row r="3" spans="1:8" ht="15.75" customHeight="1" x14ac:dyDescent="0.25">
      <c r="A3" s="8" t="s">
        <v>2</v>
      </c>
      <c r="B3" s="8" t="s">
        <v>3</v>
      </c>
      <c r="C3" s="9" t="s">
        <v>4</v>
      </c>
      <c r="D3" s="9"/>
      <c r="E3" s="9"/>
      <c r="F3" s="9" t="s">
        <v>5</v>
      </c>
      <c r="G3" s="9"/>
      <c r="H3" s="9"/>
    </row>
    <row r="4" spans="1:8" s="13" customFormat="1" x14ac:dyDescent="0.25">
      <c r="A4" s="10"/>
      <c r="B4" s="10"/>
      <c r="C4" s="11" t="s">
        <v>6</v>
      </c>
      <c r="D4" s="12" t="s">
        <v>7</v>
      </c>
      <c r="E4" s="12" t="s">
        <v>8</v>
      </c>
      <c r="F4" s="11" t="s">
        <v>6</v>
      </c>
      <c r="G4" s="12" t="s">
        <v>7</v>
      </c>
      <c r="H4" s="12" t="s">
        <v>8</v>
      </c>
    </row>
    <row r="5" spans="1:8" ht="15" customHeight="1" x14ac:dyDescent="0.25">
      <c r="A5" s="14">
        <v>1</v>
      </c>
      <c r="B5" s="15" t="s">
        <v>9</v>
      </c>
      <c r="C5" s="16">
        <v>1284.43</v>
      </c>
      <c r="D5" s="16">
        <f>[1]NPS!$DJ$5</f>
        <v>827.36954000000003</v>
      </c>
      <c r="E5" s="16">
        <f t="shared" ref="E5:E54" si="0">D5/C5%</f>
        <v>64.41530795761544</v>
      </c>
      <c r="F5" s="16">
        <f>C5+'[2]20.2 MSME &amp; Priority'!L5</f>
        <v>6530.1</v>
      </c>
      <c r="G5" s="16">
        <f>[1]NPS!$FC$5</f>
        <v>6632.8415400000004</v>
      </c>
      <c r="H5" s="16">
        <f t="shared" ref="H5:H54" si="1">G5/F5%</f>
        <v>101.57335324114486</v>
      </c>
    </row>
    <row r="6" spans="1:8" ht="15" customHeight="1" x14ac:dyDescent="0.25">
      <c r="A6" s="14">
        <v>2</v>
      </c>
      <c r="B6" s="15" t="s">
        <v>10</v>
      </c>
      <c r="C6" s="16">
        <v>1047.18</v>
      </c>
      <c r="D6" s="16">
        <f>[1]NPS!$DJ$6</f>
        <v>3459.8399999999997</v>
      </c>
      <c r="E6" s="16">
        <f t="shared" si="0"/>
        <v>330.39592047212511</v>
      </c>
      <c r="F6" s="16">
        <f>C6+'[2]20.2 MSME &amp; Priority'!L6</f>
        <v>3739.33</v>
      </c>
      <c r="G6" s="16">
        <f>[1]NPS!$FC$6</f>
        <v>6045.28</v>
      </c>
      <c r="H6" s="16">
        <f t="shared" si="1"/>
        <v>161.66746449230212</v>
      </c>
    </row>
    <row r="7" spans="1:8" ht="15" customHeight="1" x14ac:dyDescent="0.25">
      <c r="A7" s="14">
        <v>3</v>
      </c>
      <c r="B7" s="15" t="s">
        <v>11</v>
      </c>
      <c r="C7" s="16">
        <v>217.26</v>
      </c>
      <c r="D7" s="16">
        <f>[1]NPS!$DJ$7</f>
        <v>37.72</v>
      </c>
      <c r="E7" s="16">
        <f t="shared" si="0"/>
        <v>17.361686458621005</v>
      </c>
      <c r="F7" s="16">
        <f>C7+'[2]20.2 MSME &amp; Priority'!L7</f>
        <v>619.31999999999994</v>
      </c>
      <c r="G7" s="16">
        <f>[1]NPS!$FC$7</f>
        <v>86.240000000000009</v>
      </c>
      <c r="H7" s="16">
        <f t="shared" si="1"/>
        <v>13.924949945101082</v>
      </c>
    </row>
    <row r="8" spans="1:8" ht="15" customHeight="1" x14ac:dyDescent="0.25">
      <c r="A8" s="14">
        <v>4</v>
      </c>
      <c r="B8" s="15" t="s">
        <v>12</v>
      </c>
      <c r="C8" s="16">
        <v>3692.7700000000004</v>
      </c>
      <c r="D8" s="16">
        <f>[1]NPS!$DJ$8</f>
        <v>1626.14</v>
      </c>
      <c r="E8" s="16">
        <f t="shared" si="0"/>
        <v>44.035778020293712</v>
      </c>
      <c r="F8" s="16">
        <f>C8+'[2]20.2 MSME &amp; Priority'!L8</f>
        <v>28123.66</v>
      </c>
      <c r="G8" s="16">
        <f>[1]NPS!$FC$8</f>
        <v>24068.78</v>
      </c>
      <c r="H8" s="16">
        <f t="shared" si="1"/>
        <v>85.581961949475982</v>
      </c>
    </row>
    <row r="9" spans="1:8" ht="15" customHeight="1" x14ac:dyDescent="0.25">
      <c r="A9" s="14">
        <v>5</v>
      </c>
      <c r="B9" s="15" t="s">
        <v>13</v>
      </c>
      <c r="C9" s="16">
        <v>700</v>
      </c>
      <c r="D9" s="16">
        <f>[1]NPS!$DJ$9</f>
        <v>1232.9711790000001</v>
      </c>
      <c r="E9" s="16">
        <f t="shared" si="0"/>
        <v>176.13873985714287</v>
      </c>
      <c r="F9" s="16">
        <f>C9+'[2]20.2 MSME &amp; Priority'!L9</f>
        <v>3261.74</v>
      </c>
      <c r="G9" s="16">
        <f>[1]NPS!$FC$9</f>
        <v>3572.9486670000001</v>
      </c>
      <c r="H9" s="16">
        <f t="shared" si="1"/>
        <v>109.54118559419207</v>
      </c>
    </row>
    <row r="10" spans="1:8" ht="15" customHeight="1" x14ac:dyDescent="0.25">
      <c r="A10" s="14">
        <v>6</v>
      </c>
      <c r="B10" s="15" t="s">
        <v>14</v>
      </c>
      <c r="C10" s="16">
        <v>2755.3199999999997</v>
      </c>
      <c r="D10" s="16">
        <f>[1]NPS!$DJ$10</f>
        <v>3107.9889000000003</v>
      </c>
      <c r="E10" s="16">
        <f t="shared" si="0"/>
        <v>112.79956230129352</v>
      </c>
      <c r="F10" s="16">
        <f>C10+'[2]20.2 MSME &amp; Priority'!L10</f>
        <v>10984.74</v>
      </c>
      <c r="G10" s="16">
        <f>[1]NPS!$FC$10</f>
        <v>10939.347540000001</v>
      </c>
      <c r="H10" s="16">
        <f t="shared" si="1"/>
        <v>99.58676800725371</v>
      </c>
    </row>
    <row r="11" spans="1:8" ht="15" customHeight="1" x14ac:dyDescent="0.25">
      <c r="A11" s="14">
        <v>7</v>
      </c>
      <c r="B11" s="15" t="s">
        <v>15</v>
      </c>
      <c r="C11" s="16">
        <v>450.89</v>
      </c>
      <c r="D11" s="16">
        <f>[1]NPS!$DJ$11</f>
        <v>192.43</v>
      </c>
      <c r="E11" s="16">
        <f t="shared" si="0"/>
        <v>42.677814988134585</v>
      </c>
      <c r="F11" s="16">
        <f>C11+'[2]20.2 MSME &amp; Priority'!L11</f>
        <v>4182.43</v>
      </c>
      <c r="G11" s="16">
        <f>[1]NPS!$FC$11</f>
        <v>2655.2136799999994</v>
      </c>
      <c r="H11" s="16">
        <f t="shared" si="1"/>
        <v>63.484952049406665</v>
      </c>
    </row>
    <row r="12" spans="1:8" ht="15" customHeight="1" x14ac:dyDescent="0.25">
      <c r="A12" s="14">
        <v>8</v>
      </c>
      <c r="B12" s="15" t="s">
        <v>16</v>
      </c>
      <c r="C12" s="16">
        <v>1627.48</v>
      </c>
      <c r="D12" s="16">
        <f>[1]NPS!$DJ$12</f>
        <v>8695.5649000000012</v>
      </c>
      <c r="E12" s="16">
        <f t="shared" si="0"/>
        <v>534.29626784968184</v>
      </c>
      <c r="F12" s="16">
        <f>C12+'[2]20.2 MSME &amp; Priority'!L12</f>
        <v>3249.3</v>
      </c>
      <c r="G12" s="16">
        <f>[1]NPS!$FC$12</f>
        <v>9924.1011923754013</v>
      </c>
      <c r="H12" s="16">
        <f t="shared" si="1"/>
        <v>305.42274312545476</v>
      </c>
    </row>
    <row r="13" spans="1:8" ht="15" customHeight="1" x14ac:dyDescent="0.25">
      <c r="A13" s="14">
        <v>9</v>
      </c>
      <c r="B13" s="15" t="s">
        <v>17</v>
      </c>
      <c r="C13" s="16">
        <v>73.22</v>
      </c>
      <c r="D13" s="16">
        <f>[1]NPS!$DJ$13</f>
        <v>3789.7388000000001</v>
      </c>
      <c r="E13" s="16">
        <f t="shared" si="0"/>
        <v>5175.8246380770288</v>
      </c>
      <c r="F13" s="16">
        <f>C13+'[2]20.2 MSME &amp; Priority'!L13</f>
        <v>291.26</v>
      </c>
      <c r="G13" s="16">
        <f>[1]NPS!$FC$13</f>
        <v>3954.4396000000002</v>
      </c>
      <c r="H13" s="16">
        <f t="shared" si="1"/>
        <v>1357.700885806496</v>
      </c>
    </row>
    <row r="14" spans="1:8" ht="15" customHeight="1" x14ac:dyDescent="0.25">
      <c r="A14" s="14">
        <v>10</v>
      </c>
      <c r="B14" s="15" t="s">
        <v>18</v>
      </c>
      <c r="C14" s="16">
        <v>469.13</v>
      </c>
      <c r="D14" s="16">
        <f>[1]NPS!$DJ$14</f>
        <v>30.43</v>
      </c>
      <c r="E14" s="16">
        <f t="shared" si="0"/>
        <v>6.4864749642956108</v>
      </c>
      <c r="F14" s="16">
        <f>C14+'[2]20.2 MSME &amp; Priority'!L14</f>
        <v>992.26</v>
      </c>
      <c r="G14" s="16">
        <f>[1]NPS!$FC$14</f>
        <v>450.54</v>
      </c>
      <c r="H14" s="16">
        <f t="shared" si="1"/>
        <v>45.405438090822976</v>
      </c>
    </row>
    <row r="15" spans="1:8" ht="15" customHeight="1" x14ac:dyDescent="0.25">
      <c r="A15" s="14">
        <v>11</v>
      </c>
      <c r="B15" s="15" t="s">
        <v>19</v>
      </c>
      <c r="C15" s="16">
        <v>12402.679999999998</v>
      </c>
      <c r="D15" s="16">
        <f>[1]NPS!$DJ$15</f>
        <v>17713.027522846001</v>
      </c>
      <c r="E15" s="16">
        <f t="shared" si="0"/>
        <v>142.81612944013716</v>
      </c>
      <c r="F15" s="16">
        <f>C15+'[2]20.2 MSME &amp; Priority'!L15</f>
        <v>51419.78</v>
      </c>
      <c r="G15" s="16">
        <f>[1]NPS!$FC$15</f>
        <v>55114.421422846004</v>
      </c>
      <c r="H15" s="16">
        <f t="shared" si="1"/>
        <v>107.18525326799531</v>
      </c>
    </row>
    <row r="16" spans="1:8" ht="15" customHeight="1" x14ac:dyDescent="0.25">
      <c r="A16" s="14">
        <v>12</v>
      </c>
      <c r="B16" s="17" t="s">
        <v>20</v>
      </c>
      <c r="C16" s="16">
        <v>20501.11</v>
      </c>
      <c r="D16" s="16">
        <f>[1]NPS!$DJ$16</f>
        <v>12096.560000000001</v>
      </c>
      <c r="E16" s="16">
        <f t="shared" si="0"/>
        <v>59.004414882901472</v>
      </c>
      <c r="F16" s="16">
        <f>C16+'[2]20.2 MSME &amp; Priority'!L16</f>
        <v>55995.54</v>
      </c>
      <c r="G16" s="16">
        <f>[1]NPS!$FC$16</f>
        <v>57776.61</v>
      </c>
      <c r="H16" s="16">
        <f t="shared" si="1"/>
        <v>103.18073546571743</v>
      </c>
    </row>
    <row r="17" spans="1:8" x14ac:dyDescent="0.25">
      <c r="A17" s="18" t="s">
        <v>21</v>
      </c>
      <c r="B17" s="18"/>
      <c r="C17" s="19">
        <f>SUM(C5:C16)</f>
        <v>45221.469999999994</v>
      </c>
      <c r="D17" s="19">
        <f>SUM(D5:D16)</f>
        <v>52809.780841846004</v>
      </c>
      <c r="E17" s="19">
        <f t="shared" si="0"/>
        <v>116.78032766702633</v>
      </c>
      <c r="F17" s="19">
        <f>SUM(F5:F16)</f>
        <v>169389.46000000002</v>
      </c>
      <c r="G17" s="19">
        <f>SUM(G5:G16)</f>
        <v>181220.7636422214</v>
      </c>
      <c r="H17" s="19">
        <f t="shared" si="1"/>
        <v>106.98467522254417</v>
      </c>
    </row>
    <row r="18" spans="1:8" ht="15" customHeight="1" x14ac:dyDescent="0.25">
      <c r="A18" s="20">
        <v>13</v>
      </c>
      <c r="B18" s="21" t="s">
        <v>22</v>
      </c>
      <c r="C18" s="16">
        <v>1028.49</v>
      </c>
      <c r="D18" s="16">
        <f>[1]NPS!$DJ$18</f>
        <v>1784.0968</v>
      </c>
      <c r="E18" s="16">
        <f t="shared" si="0"/>
        <v>173.46758840630437</v>
      </c>
      <c r="F18" s="16">
        <v>2995.78</v>
      </c>
      <c r="G18" s="16">
        <f>[1]NPS!$FC$18</f>
        <v>2832.0434</v>
      </c>
      <c r="H18" s="16">
        <f t="shared" si="1"/>
        <v>94.534425091295077</v>
      </c>
    </row>
    <row r="19" spans="1:8" ht="15" customHeight="1" x14ac:dyDescent="0.25">
      <c r="A19" s="20">
        <v>14</v>
      </c>
      <c r="B19" s="21" t="s">
        <v>23</v>
      </c>
      <c r="C19" s="16">
        <v>0</v>
      </c>
      <c r="D19" s="16">
        <f>[1]NPS!$DJ$19</f>
        <v>0</v>
      </c>
      <c r="E19" s="16"/>
      <c r="F19" s="16">
        <v>20</v>
      </c>
      <c r="G19" s="16">
        <f>[1]NPS!$FC$19</f>
        <v>12.903</v>
      </c>
      <c r="H19" s="16">
        <f t="shared" si="1"/>
        <v>64.515000000000001</v>
      </c>
    </row>
    <row r="20" spans="1:8" ht="15" customHeight="1" x14ac:dyDescent="0.25">
      <c r="A20" s="20">
        <v>15</v>
      </c>
      <c r="B20" s="21" t="s">
        <v>24</v>
      </c>
      <c r="C20" s="16">
        <v>146.5</v>
      </c>
      <c r="D20" s="16">
        <f>[1]NPS!$DJ$20</f>
        <v>15.36</v>
      </c>
      <c r="E20" s="16">
        <f t="shared" si="0"/>
        <v>10.484641638225256</v>
      </c>
      <c r="F20" s="16">
        <v>253.82999999999998</v>
      </c>
      <c r="G20" s="16">
        <f>[1]NPS!$FC$20</f>
        <v>26.59</v>
      </c>
      <c r="H20" s="16">
        <f t="shared" si="1"/>
        <v>10.475515108537209</v>
      </c>
    </row>
    <row r="21" spans="1:8" ht="15" customHeight="1" x14ac:dyDescent="0.25">
      <c r="A21" s="20">
        <v>16</v>
      </c>
      <c r="B21" s="21" t="s">
        <v>25</v>
      </c>
      <c r="C21" s="16">
        <v>298.99</v>
      </c>
      <c r="D21" s="16">
        <f>[1]NPS!$DJ$21</f>
        <v>381.41870000000006</v>
      </c>
      <c r="E21" s="16">
        <f t="shared" si="0"/>
        <v>127.56904913207802</v>
      </c>
      <c r="F21" s="16">
        <v>843</v>
      </c>
      <c r="G21" s="16">
        <f>[1]NPS!$FC$21</f>
        <v>815.38941509999995</v>
      </c>
      <c r="H21" s="16">
        <f t="shared" si="1"/>
        <v>96.724723024911029</v>
      </c>
    </row>
    <row r="22" spans="1:8" ht="15" customHeight="1" x14ac:dyDescent="0.25">
      <c r="A22" s="20">
        <v>17</v>
      </c>
      <c r="B22" s="21" t="s">
        <v>26</v>
      </c>
      <c r="C22" s="16">
        <v>159.41</v>
      </c>
      <c r="D22" s="16">
        <f>[1]NPS!$DJ$22</f>
        <v>204.66209999999998</v>
      </c>
      <c r="E22" s="16">
        <f t="shared" si="0"/>
        <v>128.38724044915625</v>
      </c>
      <c r="F22" s="16">
        <v>546.61</v>
      </c>
      <c r="G22" s="16">
        <f>[1]NPS!$FC$22</f>
        <v>492.67309999999998</v>
      </c>
      <c r="H22" s="16">
        <f t="shared" si="1"/>
        <v>90.132471048828222</v>
      </c>
    </row>
    <row r="23" spans="1:8" ht="15" customHeight="1" x14ac:dyDescent="0.25">
      <c r="A23" s="20">
        <v>18</v>
      </c>
      <c r="B23" s="21" t="s">
        <v>27</v>
      </c>
      <c r="C23" s="16">
        <v>40.24</v>
      </c>
      <c r="D23" s="16">
        <f>[1]NPS!$DJ$23</f>
        <v>110.117194668</v>
      </c>
      <c r="E23" s="16">
        <f t="shared" si="0"/>
        <v>273.65108018886679</v>
      </c>
      <c r="F23" s="16">
        <v>142.33000000000001</v>
      </c>
      <c r="G23" s="16">
        <f>[1]NPS!$FC$23</f>
        <v>214.00063657799998</v>
      </c>
      <c r="H23" s="16">
        <f t="shared" si="1"/>
        <v>150.35525650108897</v>
      </c>
    </row>
    <row r="24" spans="1:8" ht="15" customHeight="1" x14ac:dyDescent="0.25">
      <c r="A24" s="20">
        <v>19</v>
      </c>
      <c r="B24" s="21" t="s">
        <v>28</v>
      </c>
      <c r="C24" s="16">
        <v>149.15</v>
      </c>
      <c r="D24" s="16">
        <f>[1]NPS!$DJ$24</f>
        <v>31.9818</v>
      </c>
      <c r="E24" s="16">
        <f t="shared" si="0"/>
        <v>21.442708682534359</v>
      </c>
      <c r="F24" s="16">
        <v>296.97000000000003</v>
      </c>
      <c r="G24" s="16">
        <f>[1]NPS!$FC$24</f>
        <v>173.97850000000003</v>
      </c>
      <c r="H24" s="16">
        <f t="shared" si="1"/>
        <v>58.584537158635555</v>
      </c>
    </row>
    <row r="25" spans="1:8" ht="15" customHeight="1" x14ac:dyDescent="0.25">
      <c r="A25" s="20">
        <v>20</v>
      </c>
      <c r="B25" s="22" t="s">
        <v>29</v>
      </c>
      <c r="C25" s="16">
        <v>0</v>
      </c>
      <c r="D25" s="16">
        <f>[1]NPS!$DJ$25</f>
        <v>69.760000000000005</v>
      </c>
      <c r="E25" s="16" t="s">
        <v>30</v>
      </c>
      <c r="F25" s="16">
        <v>0.21</v>
      </c>
      <c r="G25" s="16">
        <f>[1]NPS!$FC$25</f>
        <v>184.75</v>
      </c>
      <c r="H25" s="16">
        <f t="shared" si="1"/>
        <v>87976.190476190488</v>
      </c>
    </row>
    <row r="26" spans="1:8" ht="15" customHeight="1" x14ac:dyDescent="0.25">
      <c r="A26" s="20">
        <v>21</v>
      </c>
      <c r="B26" s="21" t="s">
        <v>31</v>
      </c>
      <c r="C26" s="16">
        <v>395.16</v>
      </c>
      <c r="D26" s="16">
        <f>[1]NPS!$DJ$26</f>
        <v>483.48</v>
      </c>
      <c r="E26" s="16">
        <f t="shared" si="0"/>
        <v>122.35044032796841</v>
      </c>
      <c r="F26" s="16">
        <v>795.8900000000001</v>
      </c>
      <c r="G26" s="16">
        <f>[1]NPS!$FC$26</f>
        <v>1071.95</v>
      </c>
      <c r="H26" s="16">
        <f t="shared" si="1"/>
        <v>134.68569777230522</v>
      </c>
    </row>
    <row r="27" spans="1:8" ht="15" customHeight="1" x14ac:dyDescent="0.25">
      <c r="A27" s="20">
        <v>22</v>
      </c>
      <c r="B27" s="21" t="s">
        <v>32</v>
      </c>
      <c r="C27" s="16">
        <v>4222.84</v>
      </c>
      <c r="D27" s="16">
        <f>[1]NPS!$DJ$27</f>
        <v>9299.4738000000216</v>
      </c>
      <c r="E27" s="16">
        <f t="shared" si="0"/>
        <v>220.21847382330427</v>
      </c>
      <c r="F27" s="16">
        <v>8935.66</v>
      </c>
      <c r="G27" s="16">
        <f>[1]NPS!$FC$27</f>
        <v>13148.709200000019</v>
      </c>
      <c r="H27" s="16">
        <f t="shared" si="1"/>
        <v>147.14871872922672</v>
      </c>
    </row>
    <row r="28" spans="1:8" ht="15" customHeight="1" x14ac:dyDescent="0.25">
      <c r="A28" s="20">
        <v>23</v>
      </c>
      <c r="B28" s="21" t="s">
        <v>33</v>
      </c>
      <c r="C28" s="16">
        <v>4163.1899999999996</v>
      </c>
      <c r="D28" s="16">
        <f>[1]NPS!$DJ$28</f>
        <v>8198.6625000000004</v>
      </c>
      <c r="E28" s="16">
        <f t="shared" si="0"/>
        <v>196.93222024457211</v>
      </c>
      <c r="F28" s="16">
        <v>8974.64</v>
      </c>
      <c r="G28" s="16">
        <f>[1]NPS!$FC$28</f>
        <v>12197.313200000001</v>
      </c>
      <c r="H28" s="16">
        <f t="shared" si="1"/>
        <v>135.90866263159305</v>
      </c>
    </row>
    <row r="29" spans="1:8" ht="15" customHeight="1" x14ac:dyDescent="0.25">
      <c r="A29" s="20">
        <v>24</v>
      </c>
      <c r="B29" s="15" t="s">
        <v>34</v>
      </c>
      <c r="C29" s="16">
        <v>916.28</v>
      </c>
      <c r="D29" s="16">
        <f>[1]NPS!$DJ$29</f>
        <v>1907.8726999999999</v>
      </c>
      <c r="E29" s="16">
        <f>D29/C29%</f>
        <v>208.21939800061119</v>
      </c>
      <c r="F29" s="16">
        <v>2462.7799999999997</v>
      </c>
      <c r="G29" s="16">
        <f>[1]NPS!$FC$29</f>
        <v>3691.9672</v>
      </c>
      <c r="H29" s="16">
        <f t="shared" si="1"/>
        <v>149.91055636313436</v>
      </c>
    </row>
    <row r="30" spans="1:8" ht="15" customHeight="1" x14ac:dyDescent="0.25">
      <c r="A30" s="20">
        <v>25</v>
      </c>
      <c r="B30" s="21" t="s">
        <v>35</v>
      </c>
      <c r="C30" s="16">
        <v>107</v>
      </c>
      <c r="D30" s="16">
        <f>[1]NPS!$DJ$30</f>
        <v>223.28</v>
      </c>
      <c r="E30" s="16">
        <v>0</v>
      </c>
      <c r="F30" s="16">
        <v>145.24</v>
      </c>
      <c r="G30" s="16">
        <f>[1]NPS!$FC$30</f>
        <v>592.82000000000005</v>
      </c>
      <c r="H30" s="16">
        <f t="shared" si="1"/>
        <v>408.16579454695676</v>
      </c>
    </row>
    <row r="31" spans="1:8" ht="15" customHeight="1" x14ac:dyDescent="0.25">
      <c r="A31" s="20">
        <v>26</v>
      </c>
      <c r="B31" s="21" t="s">
        <v>36</v>
      </c>
      <c r="C31" s="16">
        <v>852.81</v>
      </c>
      <c r="D31" s="16">
        <f>[1]NPS!$DJ$31</f>
        <v>2615.4133000000002</v>
      </c>
      <c r="E31" s="16">
        <f t="shared" si="0"/>
        <v>306.68182830876748</v>
      </c>
      <c r="F31" s="16">
        <v>2144.39</v>
      </c>
      <c r="G31" s="16">
        <f>[1]NPS!$FC$31</f>
        <v>3983.7016000000003</v>
      </c>
      <c r="H31" s="16">
        <f t="shared" si="1"/>
        <v>185.77318491505744</v>
      </c>
    </row>
    <row r="32" spans="1:8" ht="15" customHeight="1" x14ac:dyDescent="0.25">
      <c r="A32" s="20">
        <v>27</v>
      </c>
      <c r="B32" s="21" t="s">
        <v>37</v>
      </c>
      <c r="C32" s="16">
        <v>373.07</v>
      </c>
      <c r="D32" s="16">
        <f>[1]NPS!$DJ$32</f>
        <v>339.75350000000003</v>
      </c>
      <c r="E32" s="16">
        <f t="shared" si="0"/>
        <v>91.069638405661138</v>
      </c>
      <c r="F32" s="16">
        <v>1413.82</v>
      </c>
      <c r="G32" s="16">
        <f>[1]NPS!$FC$32</f>
        <v>1144.1428999999998</v>
      </c>
      <c r="H32" s="16">
        <f t="shared" si="1"/>
        <v>80.925641170728937</v>
      </c>
    </row>
    <row r="33" spans="1:8" ht="15" customHeight="1" x14ac:dyDescent="0.25">
      <c r="A33" s="20">
        <v>28</v>
      </c>
      <c r="B33" s="21" t="s">
        <v>38</v>
      </c>
      <c r="C33" s="16">
        <v>715.58</v>
      </c>
      <c r="D33" s="16">
        <f>[1]NPS!$DJ$33</f>
        <v>926.37</v>
      </c>
      <c r="E33" s="16">
        <f t="shared" si="0"/>
        <v>129.45722351099806</v>
      </c>
      <c r="F33" s="16">
        <v>2861.29</v>
      </c>
      <c r="G33" s="16">
        <f>[1]NPS!$FC$33</f>
        <v>2846.37</v>
      </c>
      <c r="H33" s="16">
        <f t="shared" si="1"/>
        <v>99.47855687469638</v>
      </c>
    </row>
    <row r="34" spans="1:8" ht="15" customHeight="1" x14ac:dyDescent="0.25">
      <c r="A34" s="20">
        <v>29</v>
      </c>
      <c r="B34" s="21" t="s">
        <v>39</v>
      </c>
      <c r="C34" s="16">
        <v>1236.1199999999999</v>
      </c>
      <c r="D34" s="16">
        <f>[1]NPS!$DJ$34</f>
        <v>963.88136988177996</v>
      </c>
      <c r="E34" s="16">
        <f t="shared" si="0"/>
        <v>77.976359081786569</v>
      </c>
      <c r="F34" s="16">
        <v>2539.31</v>
      </c>
      <c r="G34" s="16">
        <f>[1]NPS!$FC$34</f>
        <v>1946.3786282719047</v>
      </c>
      <c r="H34" s="16">
        <f t="shared" si="1"/>
        <v>76.649902070716252</v>
      </c>
    </row>
    <row r="35" spans="1:8" ht="15" customHeight="1" x14ac:dyDescent="0.25">
      <c r="A35" s="20">
        <v>30</v>
      </c>
      <c r="B35" s="21" t="s">
        <v>40</v>
      </c>
      <c r="C35" s="16">
        <v>1.49</v>
      </c>
      <c r="D35" s="16">
        <f>[1]NPS!$DJ$35</f>
        <v>4.6744149999999998</v>
      </c>
      <c r="E35" s="16">
        <f t="shared" si="0"/>
        <v>313.71912751677849</v>
      </c>
      <c r="F35" s="16">
        <v>9.4</v>
      </c>
      <c r="G35" s="16">
        <f>[1]NPS!$FC$35</f>
        <v>6.2651649999999997</v>
      </c>
      <c r="H35" s="16">
        <f t="shared" si="1"/>
        <v>66.650691489361705</v>
      </c>
    </row>
    <row r="36" spans="1:8" ht="15" customHeight="1" x14ac:dyDescent="0.25">
      <c r="A36" s="20">
        <v>31</v>
      </c>
      <c r="B36" s="21" t="s">
        <v>41</v>
      </c>
      <c r="C36" s="16">
        <v>220.11</v>
      </c>
      <c r="D36" s="16">
        <f>[1]NPS!$DJ$36</f>
        <v>22.041700000000002</v>
      </c>
      <c r="E36" s="16">
        <f t="shared" si="0"/>
        <v>10.013947571668711</v>
      </c>
      <c r="F36" s="16">
        <v>903.55000000000007</v>
      </c>
      <c r="G36" s="16">
        <f>[1]NPS!$FC$36</f>
        <v>154.68649999999997</v>
      </c>
      <c r="H36" s="16">
        <f t="shared" si="1"/>
        <v>17.119860550052564</v>
      </c>
    </row>
    <row r="37" spans="1:8" ht="15" customHeight="1" x14ac:dyDescent="0.25">
      <c r="A37" s="20">
        <v>32</v>
      </c>
      <c r="B37" s="21" t="s">
        <v>42</v>
      </c>
      <c r="C37" s="16">
        <v>209.08</v>
      </c>
      <c r="D37" s="16">
        <f>[1]NPS!$DJ$37</f>
        <v>147.45999999999998</v>
      </c>
      <c r="E37" s="16">
        <f t="shared" si="0"/>
        <v>70.528027549263427</v>
      </c>
      <c r="F37" s="16">
        <v>370.13</v>
      </c>
      <c r="G37" s="16">
        <f>[1]NPS!$FC$37</f>
        <v>283.56999999999994</v>
      </c>
      <c r="H37" s="16">
        <f t="shared" si="1"/>
        <v>76.613622240834289</v>
      </c>
    </row>
    <row r="38" spans="1:8" ht="15" customHeight="1" x14ac:dyDescent="0.25">
      <c r="A38" s="20">
        <v>33</v>
      </c>
      <c r="B38" s="21" t="s">
        <v>43</v>
      </c>
      <c r="C38" s="16">
        <v>153.30000000000001</v>
      </c>
      <c r="D38" s="16">
        <f>[1]NPS!$DJ$38</f>
        <v>50.537700000000001</v>
      </c>
      <c r="E38" s="16">
        <f t="shared" si="0"/>
        <v>32.966536203522502</v>
      </c>
      <c r="F38" s="16">
        <v>412.14000000000004</v>
      </c>
      <c r="G38" s="16">
        <f>[1]NPS!$FC$38</f>
        <v>238.17929999999998</v>
      </c>
      <c r="H38" s="16">
        <f t="shared" si="1"/>
        <v>57.790872033774924</v>
      </c>
    </row>
    <row r="39" spans="1:8" ht="15" customHeight="1" x14ac:dyDescent="0.25">
      <c r="A39" s="20">
        <v>34</v>
      </c>
      <c r="B39" s="22" t="s">
        <v>44</v>
      </c>
      <c r="C39" s="16">
        <v>0</v>
      </c>
      <c r="D39" s="16">
        <f>[1]NPS!$DJ$39</f>
        <v>0</v>
      </c>
      <c r="E39" s="16">
        <v>0</v>
      </c>
      <c r="F39" s="16">
        <v>0</v>
      </c>
      <c r="G39" s="16">
        <f>[1]NPS!$FC$39</f>
        <v>0</v>
      </c>
      <c r="H39" s="16">
        <v>0</v>
      </c>
    </row>
    <row r="40" spans="1:8" ht="15" customHeight="1" x14ac:dyDescent="0.25">
      <c r="A40" s="20">
        <v>35</v>
      </c>
      <c r="B40" s="21" t="s">
        <v>45</v>
      </c>
      <c r="C40" s="16">
        <v>384.13</v>
      </c>
      <c r="D40" s="16">
        <f>[1]NPS!$DJ$40</f>
        <v>627.32330000000002</v>
      </c>
      <c r="E40" s="16">
        <f t="shared" si="0"/>
        <v>163.31015541613516</v>
      </c>
      <c r="F40" s="16">
        <v>984.62</v>
      </c>
      <c r="G40" s="16">
        <f>[1]NPS!$FC$40</f>
        <v>1935.2747000000002</v>
      </c>
      <c r="H40" s="16">
        <f t="shared" si="1"/>
        <v>196.55041538867789</v>
      </c>
    </row>
    <row r="41" spans="1:8" ht="15" customHeight="1" x14ac:dyDescent="0.25">
      <c r="A41" s="20">
        <v>36</v>
      </c>
      <c r="B41" s="21" t="s">
        <v>46</v>
      </c>
      <c r="C41" s="16">
        <v>120.84</v>
      </c>
      <c r="D41" s="16">
        <f>[1]NPS!$DJ$41</f>
        <v>0</v>
      </c>
      <c r="E41" s="16">
        <f t="shared" si="0"/>
        <v>0</v>
      </c>
      <c r="F41" s="16">
        <v>249.91</v>
      </c>
      <c r="G41" s="16">
        <f>[1]NPS!$FC$41</f>
        <v>27.24</v>
      </c>
      <c r="H41" s="16">
        <f t="shared" si="1"/>
        <v>10.899923972630146</v>
      </c>
    </row>
    <row r="42" spans="1:8" ht="15" customHeight="1" x14ac:dyDescent="0.25">
      <c r="A42" s="18" t="s">
        <v>47</v>
      </c>
      <c r="B42" s="18"/>
      <c r="C42" s="19">
        <f>SUM(C18:C41)</f>
        <v>15893.78</v>
      </c>
      <c r="D42" s="19">
        <f>SUM(D18:D41)</f>
        <v>28407.620879549799</v>
      </c>
      <c r="E42" s="19">
        <f t="shared" si="0"/>
        <v>178.73420218192146</v>
      </c>
      <c r="F42" s="19">
        <f>SUM(F18:F41)</f>
        <v>38301.5</v>
      </c>
      <c r="G42" s="19">
        <f>SUM(G18:G41)</f>
        <v>48020.896444949925</v>
      </c>
      <c r="H42" s="19">
        <f t="shared" si="1"/>
        <v>125.37602037766126</v>
      </c>
    </row>
    <row r="43" spans="1:8" ht="15" customHeight="1" x14ac:dyDescent="0.25">
      <c r="A43" s="18" t="s">
        <v>48</v>
      </c>
      <c r="B43" s="18"/>
      <c r="C43" s="19">
        <f>C42+C17</f>
        <v>61115.249999999993</v>
      </c>
      <c r="D43" s="19">
        <f>D42+D17</f>
        <v>81217.4017213958</v>
      </c>
      <c r="E43" s="19">
        <f t="shared" si="0"/>
        <v>132.89220239039489</v>
      </c>
      <c r="F43" s="19">
        <f>F42+F17</f>
        <v>207690.96000000002</v>
      </c>
      <c r="G43" s="19">
        <f>G42+G17</f>
        <v>229241.66008717133</v>
      </c>
      <c r="H43" s="19">
        <f t="shared" si="1"/>
        <v>110.37633033578895</v>
      </c>
    </row>
    <row r="44" spans="1:8" ht="15" customHeight="1" x14ac:dyDescent="0.25">
      <c r="A44" s="14">
        <v>37</v>
      </c>
      <c r="B44" s="21" t="s">
        <v>49</v>
      </c>
      <c r="C44" s="16">
        <v>645.88</v>
      </c>
      <c r="D44" s="16">
        <f>[1]NPS!$DJ$44</f>
        <v>4335.9956000000002</v>
      </c>
      <c r="E44" s="16">
        <f t="shared" si="0"/>
        <v>671.33145475939807</v>
      </c>
      <c r="F44" s="16">
        <v>15132.259999999998</v>
      </c>
      <c r="G44" s="16">
        <f>[1]NPS!$FC$44</f>
        <v>20897.984799999998</v>
      </c>
      <c r="H44" s="16">
        <f t="shared" si="1"/>
        <v>138.10220548682088</v>
      </c>
    </row>
    <row r="45" spans="1:8" ht="15" customHeight="1" x14ac:dyDescent="0.25">
      <c r="A45" s="18" t="s">
        <v>50</v>
      </c>
      <c r="B45" s="18"/>
      <c r="C45" s="19">
        <f>C44</f>
        <v>645.88</v>
      </c>
      <c r="D45" s="19">
        <f t="shared" ref="D45:H45" si="2">D44</f>
        <v>4335.9956000000002</v>
      </c>
      <c r="E45" s="19">
        <f t="shared" si="2"/>
        <v>671.33145475939807</v>
      </c>
      <c r="F45" s="19">
        <f t="shared" si="2"/>
        <v>15132.259999999998</v>
      </c>
      <c r="G45" s="19">
        <f t="shared" si="2"/>
        <v>20897.984799999998</v>
      </c>
      <c r="H45" s="19">
        <f t="shared" si="2"/>
        <v>138.10220548682088</v>
      </c>
    </row>
    <row r="46" spans="1:8" ht="15" customHeight="1" x14ac:dyDescent="0.25">
      <c r="A46" s="20">
        <v>38</v>
      </c>
      <c r="B46" s="21" t="s">
        <v>51</v>
      </c>
      <c r="C46" s="16">
        <v>1124.03</v>
      </c>
      <c r="D46" s="16">
        <f>[1]NPS!$DJ$47</f>
        <v>2865.9677000000001</v>
      </c>
      <c r="E46" s="16">
        <f t="shared" si="0"/>
        <v>254.97252742364529</v>
      </c>
      <c r="F46" s="16">
        <v>13021.68</v>
      </c>
      <c r="G46" s="16">
        <f>[1]NPS!$FC$47</f>
        <v>15713.797500000001</v>
      </c>
      <c r="H46" s="16">
        <f t="shared" si="1"/>
        <v>120.67411808614557</v>
      </c>
    </row>
    <row r="47" spans="1:8" ht="15" customHeight="1" x14ac:dyDescent="0.25">
      <c r="A47" s="20">
        <v>39</v>
      </c>
      <c r="B47" s="21" t="s">
        <v>52</v>
      </c>
      <c r="C47" s="16">
        <v>232.29</v>
      </c>
      <c r="D47" s="16">
        <f>[1]NPS!$DJ$48</f>
        <v>1274.2751000000001</v>
      </c>
      <c r="E47" s="16">
        <f t="shared" si="0"/>
        <v>548.57079512678126</v>
      </c>
      <c r="F47" s="16">
        <v>3722.64</v>
      </c>
      <c r="G47" s="16">
        <f>[1]NPS!$FC$48</f>
        <v>6962.8277800000005</v>
      </c>
      <c r="H47" s="16">
        <f t="shared" si="1"/>
        <v>187.04005168375133</v>
      </c>
    </row>
    <row r="48" spans="1:8" ht="15" customHeight="1" x14ac:dyDescent="0.25">
      <c r="A48" s="20">
        <v>40</v>
      </c>
      <c r="B48" s="21" t="s">
        <v>53</v>
      </c>
      <c r="C48" s="16">
        <v>218.16</v>
      </c>
      <c r="D48" s="16">
        <f>[1]NPS!$DJ$49</f>
        <v>495.65</v>
      </c>
      <c r="E48" s="16">
        <f t="shared" si="0"/>
        <v>227.19563623028969</v>
      </c>
      <c r="F48" s="16">
        <v>4845.3599999999997</v>
      </c>
      <c r="G48" s="16">
        <f>[1]NPS!$FC$49</f>
        <v>6424.119999999999</v>
      </c>
      <c r="H48" s="16">
        <f t="shared" si="1"/>
        <v>132.5829246949659</v>
      </c>
    </row>
    <row r="49" spans="1:8" ht="15" customHeight="1" x14ac:dyDescent="0.25">
      <c r="A49" s="20">
        <v>41</v>
      </c>
      <c r="B49" s="21" t="s">
        <v>54</v>
      </c>
      <c r="C49" s="16">
        <v>609.1</v>
      </c>
      <c r="D49" s="16">
        <f>[1]NPS!$DJ$50</f>
        <v>462.73</v>
      </c>
      <c r="E49" s="16">
        <f t="shared" si="0"/>
        <v>75.969463142341155</v>
      </c>
      <c r="F49" s="16">
        <v>6007.31</v>
      </c>
      <c r="G49" s="16">
        <f>[1]NPS!$FC$50</f>
        <v>8235.0000000000018</v>
      </c>
      <c r="H49" s="16">
        <f t="shared" si="1"/>
        <v>137.08298722722819</v>
      </c>
    </row>
    <row r="50" spans="1:8" s="25" customFormat="1" ht="15" customHeight="1" x14ac:dyDescent="0.25">
      <c r="A50" s="23" t="s">
        <v>55</v>
      </c>
      <c r="B50" s="23"/>
      <c r="C50" s="24">
        <f>SUM(C46:C49)</f>
        <v>2183.58</v>
      </c>
      <c r="D50" s="24">
        <f>SUM(D46:D49)</f>
        <v>5098.6227999999992</v>
      </c>
      <c r="E50" s="24">
        <f t="shared" si="0"/>
        <v>233.49832843312356</v>
      </c>
      <c r="F50" s="24">
        <f>SUM(F46:F49)</f>
        <v>27596.99</v>
      </c>
      <c r="G50" s="24">
        <f>SUM(G46:G49)</f>
        <v>37335.745280000003</v>
      </c>
      <c r="H50" s="24">
        <f t="shared" si="1"/>
        <v>135.28919378526427</v>
      </c>
    </row>
    <row r="51" spans="1:8" ht="15" customHeight="1" x14ac:dyDescent="0.25">
      <c r="A51" s="20">
        <v>42</v>
      </c>
      <c r="B51" s="21" t="s">
        <v>56</v>
      </c>
      <c r="C51" s="16">
        <v>105.82</v>
      </c>
      <c r="D51" s="16">
        <f>[1]NPS!$DJ$52</f>
        <v>0.157</v>
      </c>
      <c r="E51" s="16">
        <f t="shared" si="0"/>
        <v>0.14836514836514836</v>
      </c>
      <c r="F51" s="16">
        <v>1174.3700000000001</v>
      </c>
      <c r="G51" s="16">
        <f>[1]NPS!$FC$52</f>
        <v>158.30390000000003</v>
      </c>
      <c r="H51" s="16">
        <f t="shared" si="1"/>
        <v>13.479899861202178</v>
      </c>
    </row>
    <row r="52" spans="1:8" ht="15" customHeight="1" x14ac:dyDescent="0.25">
      <c r="A52" s="20">
        <v>43</v>
      </c>
      <c r="B52" s="21" t="s">
        <v>57</v>
      </c>
      <c r="C52" s="16"/>
      <c r="D52" s="16">
        <v>0</v>
      </c>
      <c r="E52" s="16"/>
      <c r="F52" s="16">
        <v>6</v>
      </c>
      <c r="G52" s="16"/>
      <c r="H52" s="16"/>
    </row>
    <row r="53" spans="1:8" ht="15" customHeight="1" x14ac:dyDescent="0.25">
      <c r="A53" s="23" t="s">
        <v>58</v>
      </c>
      <c r="B53" s="23"/>
      <c r="C53" s="24">
        <f>SUM(C51:C52)</f>
        <v>105.82</v>
      </c>
      <c r="D53" s="24">
        <f>D51+D52</f>
        <v>0.157</v>
      </c>
      <c r="E53" s="24">
        <f t="shared" si="0"/>
        <v>0.14836514836514836</v>
      </c>
      <c r="F53" s="24">
        <v>1180.3700000000001</v>
      </c>
      <c r="G53" s="24">
        <f>G51+G52</f>
        <v>158.30390000000003</v>
      </c>
      <c r="H53" s="24">
        <f t="shared" si="1"/>
        <v>13.411379482704577</v>
      </c>
    </row>
    <row r="54" spans="1:8" ht="15" customHeight="1" x14ac:dyDescent="0.25">
      <c r="A54" s="26" t="s">
        <v>59</v>
      </c>
      <c r="B54" s="26"/>
      <c r="C54" s="27">
        <v>64050.53</v>
      </c>
      <c r="D54" s="27">
        <f>D43+D45+D50+D53</f>
        <v>90652.177121395798</v>
      </c>
      <c r="E54" s="27">
        <f t="shared" si="0"/>
        <v>141.53228259219057</v>
      </c>
      <c r="F54" s="27">
        <v>251600.58</v>
      </c>
      <c r="G54" s="27">
        <f>[1]NPS!$FC$54</f>
        <v>287633.69406717131</v>
      </c>
      <c r="H54" s="27">
        <f t="shared" si="1"/>
        <v>114.32155445236705</v>
      </c>
    </row>
    <row r="55" spans="1:8" x14ac:dyDescent="0.25">
      <c r="A55" s="18" t="s">
        <v>60</v>
      </c>
      <c r="B55" s="18"/>
      <c r="C55" s="18"/>
      <c r="D55" s="18"/>
      <c r="E55" s="18"/>
      <c r="F55" s="18"/>
      <c r="G55" s="18"/>
      <c r="H55" s="18"/>
    </row>
    <row r="56" spans="1:8" ht="15" customHeight="1" x14ac:dyDescent="0.25">
      <c r="A56" s="28" t="s">
        <v>61</v>
      </c>
      <c r="B56" s="29"/>
      <c r="C56" s="16">
        <f t="shared" ref="C56:H56" si="3">C43</f>
        <v>61115.249999999993</v>
      </c>
      <c r="D56" s="16">
        <f t="shared" si="3"/>
        <v>81217.4017213958</v>
      </c>
      <c r="E56" s="16">
        <f t="shared" si="3"/>
        <v>132.89220239039489</v>
      </c>
      <c r="F56" s="16">
        <f t="shared" si="3"/>
        <v>207690.96000000002</v>
      </c>
      <c r="G56" s="16">
        <f t="shared" si="3"/>
        <v>229241.66008717133</v>
      </c>
      <c r="H56" s="16">
        <f t="shared" si="3"/>
        <v>110.37633033578895</v>
      </c>
    </row>
    <row r="57" spans="1:8" ht="15" customHeight="1" x14ac:dyDescent="0.25">
      <c r="A57" s="28" t="s">
        <v>62</v>
      </c>
      <c r="B57" s="29"/>
      <c r="C57" s="16">
        <f>C45</f>
        <v>645.88</v>
      </c>
      <c r="D57" s="16">
        <f t="shared" ref="D57:H57" si="4">D45</f>
        <v>4335.9956000000002</v>
      </c>
      <c r="E57" s="16">
        <f t="shared" si="4"/>
        <v>671.33145475939807</v>
      </c>
      <c r="F57" s="16">
        <f t="shared" si="4"/>
        <v>15132.259999999998</v>
      </c>
      <c r="G57" s="16">
        <f t="shared" si="4"/>
        <v>20897.984799999998</v>
      </c>
      <c r="H57" s="16">
        <f t="shared" si="4"/>
        <v>138.10220548682088</v>
      </c>
    </row>
    <row r="58" spans="1:8" ht="15" customHeight="1" x14ac:dyDescent="0.25">
      <c r="A58" s="28" t="s">
        <v>63</v>
      </c>
      <c r="B58" s="29"/>
      <c r="C58" s="16">
        <f>C50</f>
        <v>2183.58</v>
      </c>
      <c r="D58" s="16">
        <f t="shared" ref="D58:H58" si="5">D50</f>
        <v>5098.6227999999992</v>
      </c>
      <c r="E58" s="16">
        <f t="shared" si="5"/>
        <v>233.49832843312356</v>
      </c>
      <c r="F58" s="16">
        <f t="shared" si="5"/>
        <v>27596.99</v>
      </c>
      <c r="G58" s="16">
        <f t="shared" si="5"/>
        <v>37335.745280000003</v>
      </c>
      <c r="H58" s="16">
        <f t="shared" si="5"/>
        <v>135.28919378526427</v>
      </c>
    </row>
    <row r="59" spans="1:8" ht="15" customHeight="1" x14ac:dyDescent="0.25">
      <c r="A59" s="28" t="s">
        <v>64</v>
      </c>
      <c r="B59" s="29"/>
      <c r="C59" s="16">
        <f>C53</f>
        <v>105.82</v>
      </c>
      <c r="D59" s="16">
        <f t="shared" ref="D59:H60" si="6">D53</f>
        <v>0.157</v>
      </c>
      <c r="E59" s="16">
        <f t="shared" si="6"/>
        <v>0.14836514836514836</v>
      </c>
      <c r="F59" s="16">
        <f t="shared" si="6"/>
        <v>1180.3700000000001</v>
      </c>
      <c r="G59" s="16">
        <f t="shared" si="6"/>
        <v>158.30390000000003</v>
      </c>
      <c r="H59" s="16">
        <f t="shared" si="6"/>
        <v>13.411379482704577</v>
      </c>
    </row>
    <row r="60" spans="1:8" ht="15" customHeight="1" x14ac:dyDescent="0.25">
      <c r="A60" s="18" t="s">
        <v>59</v>
      </c>
      <c r="B60" s="18"/>
      <c r="C60" s="19">
        <f>C54</f>
        <v>64050.53</v>
      </c>
      <c r="D60" s="19">
        <f t="shared" si="6"/>
        <v>90652.177121395798</v>
      </c>
      <c r="E60" s="19">
        <f t="shared" si="6"/>
        <v>141.53228259219057</v>
      </c>
      <c r="F60" s="19">
        <f t="shared" si="6"/>
        <v>251600.58</v>
      </c>
      <c r="G60" s="19">
        <f t="shared" si="6"/>
        <v>287633.69406717131</v>
      </c>
      <c r="H60" s="19">
        <f>H54</f>
        <v>114.32155445236705</v>
      </c>
    </row>
    <row r="63" spans="1:8" hidden="1" x14ac:dyDescent="0.25">
      <c r="B63" s="31" t="s">
        <v>65</v>
      </c>
      <c r="C63" s="32">
        <f>'[2]21.3 DW-NPS &amp; Tota'!C18</f>
        <v>64050.539999999994</v>
      </c>
      <c r="D63" s="32">
        <f>'[2]21.3 DW-NPS &amp; Tota'!D18</f>
        <v>90652.180000000008</v>
      </c>
      <c r="E63" s="32">
        <f>'[2]21.3 DW-NPS &amp; Tota'!E18</f>
        <v>141.53226498949115</v>
      </c>
      <c r="F63" s="32">
        <f>'[2]21.3 DW-NPS &amp; Tota'!F18</f>
        <v>251601.47</v>
      </c>
      <c r="G63" s="32">
        <f>'[2]21.3 DW-NPS &amp; Tota'!G18</f>
        <v>287633.69859299995</v>
      </c>
      <c r="H63" s="32">
        <f>'[2]21.3 DW-NPS &amp; Tota'!H18</f>
        <v>114.32115185694262</v>
      </c>
    </row>
    <row r="64" spans="1:8" hidden="1" x14ac:dyDescent="0.25">
      <c r="B64" s="31" t="s">
        <v>66</v>
      </c>
      <c r="C64" s="32">
        <f>C60-C63</f>
        <v>-9.9999999947613105E-3</v>
      </c>
      <c r="D64" s="32">
        <f t="shared" ref="D64:H64" si="7">D60-D63</f>
        <v>-2.8786042093997821E-3</v>
      </c>
      <c r="E64" s="32">
        <f t="shared" si="7"/>
        <v>1.760269941541992E-5</v>
      </c>
      <c r="F64" s="32">
        <f t="shared" si="7"/>
        <v>-0.89000000001396984</v>
      </c>
      <c r="G64" s="32">
        <f t="shared" si="7"/>
        <v>-4.5258286409080029E-3</v>
      </c>
      <c r="H64" s="32">
        <f t="shared" si="7"/>
        <v>4.0259542443266128E-4</v>
      </c>
    </row>
  </sheetData>
  <mergeCells count="19">
    <mergeCell ref="A60:B60"/>
    <mergeCell ref="A54:B54"/>
    <mergeCell ref="A55:H55"/>
    <mergeCell ref="A56:B56"/>
    <mergeCell ref="A57:B57"/>
    <mergeCell ref="A58:B58"/>
    <mergeCell ref="A59:B59"/>
    <mergeCell ref="A17:B17"/>
    <mergeCell ref="A42:B42"/>
    <mergeCell ref="A43:B43"/>
    <mergeCell ref="A45:B45"/>
    <mergeCell ref="A50:B50"/>
    <mergeCell ref="A53:B53"/>
    <mergeCell ref="A1:H1"/>
    <mergeCell ref="A2:H2"/>
    <mergeCell ref="A3:A4"/>
    <mergeCell ref="B3:B4"/>
    <mergeCell ref="C3:E3"/>
    <mergeCell ref="F3:H3"/>
  </mergeCells>
  <printOptions horizontalCentered="1"/>
  <pageMargins left="0.43307086614173229" right="0.23622047244094491" top="0.55118110236220474" bottom="0.55118110236220474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20.3 NPS &amp; Tot</vt:lpstr>
      <vt:lpstr>'20.3 NPS &amp; Tot'!Print_Area</vt:lpstr>
      <vt:lpstr>'20.3 NPS &amp; Tot'!Print_Titles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Sowmya</dc:creator>
  <cp:lastModifiedBy>Sowmya</cp:lastModifiedBy>
  <dcterms:created xsi:type="dcterms:W3CDTF">2021-06-15T10:57:59Z</dcterms:created>
  <dcterms:modified xsi:type="dcterms:W3CDTF">2021-06-15T10:58:08Z</dcterms:modified>
</cp:coreProperties>
</file>