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730" windowHeight="9795"/>
  </bookViews>
  <sheets>
    <sheet name="17.PS Ach" sheetId="1" r:id="rId1"/>
  </sheets>
  <definedNames>
    <definedName name="_xlnm.Print_Area" localSheetId="0">'17.PS Ach'!$A$1:$Z$60</definedName>
    <definedName name="_xlnm.Print_Titles" localSheetId="0">'17.PS Ach'!$A:$B</definedName>
  </definedNames>
  <calcPr calcId="144525"/>
</workbook>
</file>

<file path=xl/calcChain.xml><?xml version="1.0" encoding="utf-8"?>
<calcChain xmlns="http://schemas.openxmlformats.org/spreadsheetml/2006/main">
  <c r="U59" i="1" l="1"/>
  <c r="R59" i="1"/>
  <c r="O59" i="1"/>
  <c r="L59" i="1"/>
  <c r="I59" i="1"/>
  <c r="F59" i="1"/>
  <c r="C59" i="1"/>
  <c r="X58" i="1"/>
  <c r="X59" i="1" s="1"/>
  <c r="W58" i="1"/>
  <c r="T58" i="1"/>
  <c r="Q58" i="1"/>
  <c r="Y58" i="1"/>
  <c r="Z58" i="1" s="1"/>
  <c r="K58" i="1"/>
  <c r="H58" i="1"/>
  <c r="E58" i="1"/>
  <c r="Y57" i="1"/>
  <c r="Z57" i="1" s="1"/>
  <c r="X57" i="1"/>
  <c r="W57" i="1"/>
  <c r="T57" i="1"/>
  <c r="Q57" i="1"/>
  <c r="N57" i="1"/>
  <c r="M59" i="1"/>
  <c r="J59" i="1"/>
  <c r="H57" i="1"/>
  <c r="D59" i="1"/>
  <c r="U56" i="1"/>
  <c r="R56" i="1"/>
  <c r="O56" i="1"/>
  <c r="M56" i="1"/>
  <c r="L56" i="1"/>
  <c r="I56" i="1"/>
  <c r="F56" i="1"/>
  <c r="C56" i="1"/>
  <c r="X55" i="1"/>
  <c r="W55" i="1"/>
  <c r="T55" i="1"/>
  <c r="Q55" i="1"/>
  <c r="N55" i="1"/>
  <c r="Y55" i="1"/>
  <c r="H55" i="1"/>
  <c r="E55" i="1"/>
  <c r="X54" i="1"/>
  <c r="W54" i="1"/>
  <c r="T54" i="1"/>
  <c r="Q54" i="1"/>
  <c r="N54" i="1"/>
  <c r="Y54" i="1"/>
  <c r="H54" i="1"/>
  <c r="E54" i="1"/>
  <c r="X53" i="1"/>
  <c r="X56" i="1" s="1"/>
  <c r="V56" i="1"/>
  <c r="S56" i="1"/>
  <c r="T56" i="1" s="1"/>
  <c r="Q53" i="1"/>
  <c r="N53" i="1"/>
  <c r="J56" i="1"/>
  <c r="K56" i="1" s="1"/>
  <c r="G56" i="1"/>
  <c r="H56" i="1" s="1"/>
  <c r="E53" i="1"/>
  <c r="V52" i="1"/>
  <c r="U52" i="1"/>
  <c r="R52" i="1"/>
  <c r="P52" i="1"/>
  <c r="O52" i="1"/>
  <c r="L52" i="1"/>
  <c r="J52" i="1"/>
  <c r="K52" i="1" s="1"/>
  <c r="I52" i="1"/>
  <c r="F52" i="1"/>
  <c r="D52" i="1"/>
  <c r="C52" i="1"/>
  <c r="X51" i="1"/>
  <c r="W51" i="1"/>
  <c r="T51" i="1"/>
  <c r="Q51" i="1"/>
  <c r="Y51" i="1"/>
  <c r="Z51" i="1" s="1"/>
  <c r="K51" i="1"/>
  <c r="H51" i="1"/>
  <c r="E51" i="1"/>
  <c r="X50" i="1"/>
  <c r="W50" i="1"/>
  <c r="T50" i="1"/>
  <c r="Q50" i="1"/>
  <c r="Y50" i="1"/>
  <c r="Z50" i="1" s="1"/>
  <c r="K50" i="1"/>
  <c r="H50" i="1"/>
  <c r="E50" i="1"/>
  <c r="X49" i="1"/>
  <c r="X52" i="1" s="1"/>
  <c r="W49" i="1"/>
  <c r="T49" i="1"/>
  <c r="Q49" i="1"/>
  <c r="Y49" i="1"/>
  <c r="K49" i="1"/>
  <c r="H49" i="1"/>
  <c r="E49" i="1"/>
  <c r="U48" i="1"/>
  <c r="R48" i="1"/>
  <c r="P48" i="1"/>
  <c r="O48" i="1"/>
  <c r="L48" i="1"/>
  <c r="I48" i="1"/>
  <c r="F48" i="1"/>
  <c r="D48" i="1"/>
  <c r="E48" i="1" s="1"/>
  <c r="C48" i="1"/>
  <c r="X47" i="1"/>
  <c r="W47" i="1"/>
  <c r="T47" i="1"/>
  <c r="Q47" i="1"/>
  <c r="K47" i="1"/>
  <c r="H47" i="1"/>
  <c r="E47" i="1"/>
  <c r="X46" i="1"/>
  <c r="W46" i="1"/>
  <c r="T46" i="1"/>
  <c r="Q46" i="1"/>
  <c r="K46" i="1"/>
  <c r="H46" i="1"/>
  <c r="E46" i="1"/>
  <c r="X45" i="1"/>
  <c r="W45" i="1"/>
  <c r="T45" i="1"/>
  <c r="Q45" i="1"/>
  <c r="K45" i="1"/>
  <c r="H45" i="1"/>
  <c r="E45" i="1"/>
  <c r="X44" i="1"/>
  <c r="V48" i="1"/>
  <c r="W48" i="1" s="1"/>
  <c r="T44" i="1"/>
  <c r="Q44" i="1"/>
  <c r="J48" i="1"/>
  <c r="H44" i="1"/>
  <c r="E44" i="1"/>
  <c r="U43" i="1"/>
  <c r="R43" i="1"/>
  <c r="P43" i="1"/>
  <c r="O43" i="1"/>
  <c r="M43" i="1"/>
  <c r="L43" i="1"/>
  <c r="I43" i="1"/>
  <c r="F43" i="1"/>
  <c r="D43" i="1"/>
  <c r="C43" i="1"/>
  <c r="X42" i="1"/>
  <c r="X43" i="1" s="1"/>
  <c r="T42" i="1"/>
  <c r="S43" i="1"/>
  <c r="Q42" i="1"/>
  <c r="N42" i="1"/>
  <c r="H42" i="1"/>
  <c r="G43" i="1"/>
  <c r="E42" i="1"/>
  <c r="V40" i="1"/>
  <c r="W40" i="1" s="1"/>
  <c r="U40" i="1"/>
  <c r="R40" i="1"/>
  <c r="O40" i="1"/>
  <c r="L40" i="1"/>
  <c r="J40" i="1"/>
  <c r="I40" i="1"/>
  <c r="F40" i="1"/>
  <c r="C40" i="1"/>
  <c r="X39" i="1"/>
  <c r="W39" i="1"/>
  <c r="T39" i="1"/>
  <c r="Q39" i="1"/>
  <c r="K39" i="1"/>
  <c r="H39" i="1"/>
  <c r="E39" i="1"/>
  <c r="X38" i="1"/>
  <c r="W38" i="1"/>
  <c r="T38" i="1"/>
  <c r="Q38" i="1"/>
  <c r="K38" i="1"/>
  <c r="H38" i="1"/>
  <c r="E38" i="1"/>
  <c r="X37" i="1"/>
  <c r="W37" i="1"/>
  <c r="T37" i="1"/>
  <c r="Q37" i="1"/>
  <c r="K37" i="1"/>
  <c r="H37" i="1"/>
  <c r="E37" i="1"/>
  <c r="X36" i="1"/>
  <c r="W36" i="1"/>
  <c r="T36" i="1"/>
  <c r="Q36" i="1"/>
  <c r="K36" i="1"/>
  <c r="H36" i="1"/>
  <c r="E36" i="1"/>
  <c r="X35" i="1"/>
  <c r="W35" i="1"/>
  <c r="T35" i="1"/>
  <c r="Q35" i="1"/>
  <c r="K35" i="1"/>
  <c r="H35" i="1"/>
  <c r="E35" i="1"/>
  <c r="X34" i="1"/>
  <c r="W34" i="1"/>
  <c r="T34" i="1"/>
  <c r="Q34" i="1"/>
  <c r="K34" i="1"/>
  <c r="H34" i="1"/>
  <c r="E34" i="1"/>
  <c r="X33" i="1"/>
  <c r="W33" i="1"/>
  <c r="T33" i="1"/>
  <c r="Q33" i="1"/>
  <c r="K33" i="1"/>
  <c r="H33" i="1"/>
  <c r="E33" i="1"/>
  <c r="X32" i="1"/>
  <c r="W32" i="1"/>
  <c r="T32" i="1"/>
  <c r="Q32" i="1"/>
  <c r="K32" i="1"/>
  <c r="H32" i="1"/>
  <c r="E32" i="1"/>
  <c r="X31" i="1"/>
  <c r="W31" i="1"/>
  <c r="T31" i="1"/>
  <c r="Q31" i="1"/>
  <c r="K31" i="1"/>
  <c r="H31" i="1"/>
  <c r="E31" i="1"/>
  <c r="Y30" i="1"/>
  <c r="Z30" i="1" s="1"/>
  <c r="X30" i="1"/>
  <c r="W30" i="1"/>
  <c r="T30" i="1"/>
  <c r="Q30" i="1"/>
  <c r="N30" i="1"/>
  <c r="K30" i="1"/>
  <c r="H30" i="1"/>
  <c r="E30" i="1"/>
  <c r="X29" i="1"/>
  <c r="W29" i="1"/>
  <c r="T29" i="1"/>
  <c r="Q29" i="1"/>
  <c r="Y29" i="1"/>
  <c r="Z29" i="1" s="1"/>
  <c r="K29" i="1"/>
  <c r="H29" i="1"/>
  <c r="E29" i="1"/>
  <c r="Y28" i="1"/>
  <c r="X28" i="1"/>
  <c r="W28" i="1"/>
  <c r="T28" i="1"/>
  <c r="Q28" i="1"/>
  <c r="N28" i="1"/>
  <c r="K28" i="1"/>
  <c r="H28" i="1"/>
  <c r="E28" i="1"/>
  <c r="X27" i="1"/>
  <c r="W27" i="1"/>
  <c r="T27" i="1"/>
  <c r="Q27" i="1"/>
  <c r="Y27" i="1"/>
  <c r="Z27" i="1" s="1"/>
  <c r="K27" i="1"/>
  <c r="H27" i="1"/>
  <c r="E27" i="1"/>
  <c r="Y26" i="1"/>
  <c r="X26" i="1"/>
  <c r="W26" i="1"/>
  <c r="T26" i="1"/>
  <c r="Q26" i="1"/>
  <c r="N26" i="1"/>
  <c r="K26" i="1"/>
  <c r="H26" i="1"/>
  <c r="E26" i="1"/>
  <c r="X25" i="1"/>
  <c r="W25" i="1"/>
  <c r="T25" i="1"/>
  <c r="Q25" i="1"/>
  <c r="Y25" i="1"/>
  <c r="Z25" i="1" s="1"/>
  <c r="K25" i="1"/>
  <c r="H25" i="1"/>
  <c r="E25" i="1"/>
  <c r="Y24" i="1"/>
  <c r="X24" i="1"/>
  <c r="W24" i="1"/>
  <c r="T24" i="1"/>
  <c r="Q24" i="1"/>
  <c r="N24" i="1"/>
  <c r="K24" i="1"/>
  <c r="H24" i="1"/>
  <c r="E24" i="1"/>
  <c r="X23" i="1"/>
  <c r="W23" i="1"/>
  <c r="T23" i="1"/>
  <c r="Q23" i="1"/>
  <c r="Y23" i="1"/>
  <c r="Z23" i="1" s="1"/>
  <c r="K23" i="1"/>
  <c r="H23" i="1"/>
  <c r="E23" i="1"/>
  <c r="Y22" i="1"/>
  <c r="Z22" i="1" s="1"/>
  <c r="X22" i="1"/>
  <c r="W22" i="1"/>
  <c r="T22" i="1"/>
  <c r="Q22" i="1"/>
  <c r="N22" i="1"/>
  <c r="K22" i="1"/>
  <c r="H22" i="1"/>
  <c r="E22" i="1"/>
  <c r="X21" i="1"/>
  <c r="W21" i="1"/>
  <c r="T21" i="1"/>
  <c r="Q21" i="1"/>
  <c r="N21" i="1"/>
  <c r="K21" i="1"/>
  <c r="H21" i="1"/>
  <c r="E21" i="1"/>
  <c r="Y20" i="1"/>
  <c r="X20" i="1"/>
  <c r="W20" i="1"/>
  <c r="T20" i="1"/>
  <c r="Q20" i="1"/>
  <c r="N20" i="1"/>
  <c r="K20" i="1"/>
  <c r="H20" i="1"/>
  <c r="E20" i="1"/>
  <c r="X19" i="1"/>
  <c r="W19" i="1"/>
  <c r="T19" i="1"/>
  <c r="Q19" i="1"/>
  <c r="Y19" i="1"/>
  <c r="K19" i="1"/>
  <c r="H19" i="1"/>
  <c r="E19" i="1"/>
  <c r="Y18" i="1"/>
  <c r="X18" i="1"/>
  <c r="W18" i="1"/>
  <c r="T18" i="1"/>
  <c r="Q18" i="1"/>
  <c r="P40" i="1"/>
  <c r="N18" i="1"/>
  <c r="K18" i="1"/>
  <c r="H18" i="1"/>
  <c r="E18" i="1"/>
  <c r="D40" i="1"/>
  <c r="U17" i="1"/>
  <c r="U41" i="1" s="1"/>
  <c r="S17" i="1"/>
  <c r="R17" i="1"/>
  <c r="O17" i="1"/>
  <c r="M17" i="1"/>
  <c r="L17" i="1"/>
  <c r="I17" i="1"/>
  <c r="F17" i="1"/>
  <c r="C17" i="1"/>
  <c r="X16" i="1"/>
  <c r="W16" i="1"/>
  <c r="T16" i="1"/>
  <c r="Q16" i="1"/>
  <c r="N16" i="1"/>
  <c r="K16" i="1"/>
  <c r="H16" i="1"/>
  <c r="E16" i="1"/>
  <c r="X15" i="1"/>
  <c r="W15" i="1"/>
  <c r="T15" i="1"/>
  <c r="Q15" i="1"/>
  <c r="N15" i="1"/>
  <c r="K15" i="1"/>
  <c r="H15" i="1"/>
  <c r="E15" i="1"/>
  <c r="X14" i="1"/>
  <c r="W14" i="1"/>
  <c r="T14" i="1"/>
  <c r="Q14" i="1"/>
  <c r="N14" i="1"/>
  <c r="K14" i="1"/>
  <c r="H14" i="1"/>
  <c r="E14" i="1"/>
  <c r="Y13" i="1"/>
  <c r="X13" i="1"/>
  <c r="W13" i="1"/>
  <c r="T13" i="1"/>
  <c r="Q13" i="1"/>
  <c r="N13" i="1"/>
  <c r="K13" i="1"/>
  <c r="H13" i="1"/>
  <c r="E13" i="1"/>
  <c r="Y12" i="1"/>
  <c r="X12" i="1"/>
  <c r="W12" i="1"/>
  <c r="T12" i="1"/>
  <c r="Q12" i="1"/>
  <c r="N12" i="1"/>
  <c r="K12" i="1"/>
  <c r="H12" i="1"/>
  <c r="E12" i="1"/>
  <c r="Y11" i="1"/>
  <c r="Z11" i="1" s="1"/>
  <c r="X11" i="1"/>
  <c r="W11" i="1"/>
  <c r="T11" i="1"/>
  <c r="Q11" i="1"/>
  <c r="N11" i="1"/>
  <c r="K11" i="1"/>
  <c r="H11" i="1"/>
  <c r="E11" i="1"/>
  <c r="Y10" i="1"/>
  <c r="X10" i="1"/>
  <c r="W10" i="1"/>
  <c r="T10" i="1"/>
  <c r="Q10" i="1"/>
  <c r="N10" i="1"/>
  <c r="K10" i="1"/>
  <c r="H10" i="1"/>
  <c r="E10" i="1"/>
  <c r="Y9" i="1"/>
  <c r="X9" i="1"/>
  <c r="W9" i="1"/>
  <c r="T9" i="1"/>
  <c r="Q9" i="1"/>
  <c r="N9" i="1"/>
  <c r="K9" i="1"/>
  <c r="H9" i="1"/>
  <c r="E9" i="1"/>
  <c r="Y8" i="1"/>
  <c r="X8" i="1"/>
  <c r="W8" i="1"/>
  <c r="T8" i="1"/>
  <c r="Q8" i="1"/>
  <c r="N8" i="1"/>
  <c r="K8" i="1"/>
  <c r="H8" i="1"/>
  <c r="E8" i="1"/>
  <c r="Y7" i="1"/>
  <c r="Z7" i="1" s="1"/>
  <c r="X7" i="1"/>
  <c r="W7" i="1"/>
  <c r="T7" i="1"/>
  <c r="Q7" i="1"/>
  <c r="N7" i="1"/>
  <c r="K7" i="1"/>
  <c r="H7" i="1"/>
  <c r="E7" i="1"/>
  <c r="Y6" i="1"/>
  <c r="X6" i="1"/>
  <c r="W6" i="1"/>
  <c r="T6" i="1"/>
  <c r="Q6" i="1"/>
  <c r="N6" i="1"/>
  <c r="K6" i="1"/>
  <c r="H6" i="1"/>
  <c r="E6" i="1"/>
  <c r="Y5" i="1"/>
  <c r="X5" i="1"/>
  <c r="T5" i="1"/>
  <c r="P17" i="1"/>
  <c r="N5" i="1"/>
  <c r="J17" i="1"/>
  <c r="K17" i="1" s="1"/>
  <c r="H5" i="1"/>
  <c r="G17" i="1"/>
  <c r="D17" i="1"/>
  <c r="R41" i="1" l="1"/>
  <c r="W52" i="1"/>
  <c r="Z9" i="1"/>
  <c r="Z13" i="1"/>
  <c r="Z19" i="1"/>
  <c r="Z26" i="1"/>
  <c r="L41" i="1"/>
  <c r="X17" i="1"/>
  <c r="Z6" i="1"/>
  <c r="Z10" i="1"/>
  <c r="Z20" i="1"/>
  <c r="Z28" i="1"/>
  <c r="H43" i="1"/>
  <c r="T43" i="1"/>
  <c r="E43" i="1"/>
  <c r="K48" i="1"/>
  <c r="E52" i="1"/>
  <c r="W56" i="1"/>
  <c r="Z54" i="1"/>
  <c r="Z55" i="1"/>
  <c r="R60" i="1"/>
  <c r="Z8" i="1"/>
  <c r="Z12" i="1"/>
  <c r="Z24" i="1"/>
  <c r="F41" i="1"/>
  <c r="F60" i="1" s="1"/>
  <c r="Q43" i="1"/>
  <c r="Q52" i="1"/>
  <c r="N56" i="1"/>
  <c r="H17" i="1"/>
  <c r="Q17" i="1"/>
  <c r="E17" i="1"/>
  <c r="D41" i="1"/>
  <c r="E40" i="1"/>
  <c r="E5" i="1"/>
  <c r="Q5" i="1"/>
  <c r="Y21" i="1"/>
  <c r="Z21" i="1" s="1"/>
  <c r="Y37" i="1"/>
  <c r="Z37" i="1" s="1"/>
  <c r="N37" i="1"/>
  <c r="N43" i="1"/>
  <c r="Q48" i="1"/>
  <c r="Y33" i="1"/>
  <c r="Z33" i="1" s="1"/>
  <c r="N33" i="1"/>
  <c r="Y38" i="1"/>
  <c r="Z38" i="1" s="1"/>
  <c r="N38" i="1"/>
  <c r="G40" i="1"/>
  <c r="S40" i="1"/>
  <c r="Y46" i="1"/>
  <c r="Z46" i="1" s="1"/>
  <c r="N46" i="1"/>
  <c r="Y31" i="1"/>
  <c r="Z31" i="1" s="1"/>
  <c r="Y39" i="1"/>
  <c r="Z39" i="1" s="1"/>
  <c r="N39" i="1"/>
  <c r="V43" i="1"/>
  <c r="W43" i="1" s="1"/>
  <c r="W42" i="1"/>
  <c r="S48" i="1"/>
  <c r="T48" i="1" s="1"/>
  <c r="E59" i="1"/>
  <c r="V17" i="1"/>
  <c r="K5" i="1"/>
  <c r="Y16" i="1"/>
  <c r="Z16" i="1" s="1"/>
  <c r="N19" i="1"/>
  <c r="N23" i="1"/>
  <c r="N27" i="1"/>
  <c r="N31" i="1"/>
  <c r="J41" i="1"/>
  <c r="X48" i="1"/>
  <c r="G48" i="1"/>
  <c r="H48" i="1" s="1"/>
  <c r="W5" i="1"/>
  <c r="Y14" i="1"/>
  <c r="Z14" i="1" s="1"/>
  <c r="T17" i="1"/>
  <c r="M40" i="1"/>
  <c r="X40" i="1"/>
  <c r="Y34" i="1"/>
  <c r="Z34" i="1" s="1"/>
  <c r="N34" i="1"/>
  <c r="K40" i="1"/>
  <c r="K42" i="1"/>
  <c r="J43" i="1"/>
  <c r="K43" i="1" s="1"/>
  <c r="Y42" i="1"/>
  <c r="Y45" i="1"/>
  <c r="Z45" i="1" s="1"/>
  <c r="N45" i="1"/>
  <c r="L60" i="1"/>
  <c r="N17" i="1"/>
  <c r="Z18" i="1"/>
  <c r="I41" i="1"/>
  <c r="I60" i="1" s="1"/>
  <c r="Y52" i="1"/>
  <c r="Z52" i="1" s="1"/>
  <c r="Z49" i="1"/>
  <c r="K59" i="1"/>
  <c r="Z5" i="1"/>
  <c r="P41" i="1"/>
  <c r="Q40" i="1"/>
  <c r="Y32" i="1"/>
  <c r="Z32" i="1" s="1"/>
  <c r="N32" i="1"/>
  <c r="Y35" i="1"/>
  <c r="Z35" i="1" s="1"/>
  <c r="N35" i="1"/>
  <c r="Y47" i="1"/>
  <c r="Z47" i="1" s="1"/>
  <c r="N47" i="1"/>
  <c r="U60" i="1"/>
  <c r="N59" i="1"/>
  <c r="Y15" i="1"/>
  <c r="Z15" i="1" s="1"/>
  <c r="N25" i="1"/>
  <c r="N29" i="1"/>
  <c r="Y36" i="1"/>
  <c r="Z36" i="1" s="1"/>
  <c r="N36" i="1"/>
  <c r="C41" i="1"/>
  <c r="C60" i="1" s="1"/>
  <c r="O41" i="1"/>
  <c r="O60" i="1" s="1"/>
  <c r="M48" i="1"/>
  <c r="N48" i="1" s="1"/>
  <c r="Y44" i="1"/>
  <c r="N44" i="1"/>
  <c r="K44" i="1"/>
  <c r="W44" i="1"/>
  <c r="M52" i="1"/>
  <c r="N52" i="1" s="1"/>
  <c r="H53" i="1"/>
  <c r="T53" i="1"/>
  <c r="D56" i="1"/>
  <c r="E56" i="1" s="1"/>
  <c r="V59" i="1"/>
  <c r="G52" i="1"/>
  <c r="H52" i="1" s="1"/>
  <c r="K53" i="1"/>
  <c r="W53" i="1"/>
  <c r="K54" i="1"/>
  <c r="K55" i="1"/>
  <c r="G59" i="1"/>
  <c r="N49" i="1"/>
  <c r="N50" i="1"/>
  <c r="N51" i="1"/>
  <c r="K57" i="1"/>
  <c r="N58" i="1"/>
  <c r="P59" i="1"/>
  <c r="Y53" i="1"/>
  <c r="P56" i="1"/>
  <c r="Q56" i="1" s="1"/>
  <c r="Y59" i="1"/>
  <c r="S52" i="1"/>
  <c r="T52" i="1" s="1"/>
  <c r="S59" i="1"/>
  <c r="E57" i="1"/>
  <c r="X41" i="1" l="1"/>
  <c r="X60" i="1"/>
  <c r="Y40" i="1"/>
  <c r="Z59" i="1"/>
  <c r="J60" i="1"/>
  <c r="K60" i="1" s="1"/>
  <c r="Y43" i="1"/>
  <c r="Z43" i="1" s="1"/>
  <c r="Z42" i="1"/>
  <c r="E41" i="1"/>
  <c r="S41" i="1"/>
  <c r="T41" i="1" s="1"/>
  <c r="T40" i="1"/>
  <c r="P60" i="1"/>
  <c r="Q59" i="1"/>
  <c r="Q41" i="1"/>
  <c r="W17" i="1"/>
  <c r="V41" i="1"/>
  <c r="W41" i="1" s="1"/>
  <c r="G41" i="1"/>
  <c r="H41" i="1" s="1"/>
  <c r="H40" i="1"/>
  <c r="Y17" i="1"/>
  <c r="Y56" i="1"/>
  <c r="Z56" i="1" s="1"/>
  <c r="Z53" i="1"/>
  <c r="Y48" i="1"/>
  <c r="Z48" i="1" s="1"/>
  <c r="Z44" i="1"/>
  <c r="M41" i="1"/>
  <c r="N41" i="1" s="1"/>
  <c r="N40" i="1"/>
  <c r="H59" i="1"/>
  <c r="W59" i="1"/>
  <c r="T59" i="1"/>
  <c r="K41" i="1"/>
  <c r="D60" i="1"/>
  <c r="E60" i="1" s="1"/>
  <c r="M60" i="1" l="1"/>
  <c r="N60" i="1" s="1"/>
  <c r="S60" i="1"/>
  <c r="Z17" i="1"/>
  <c r="Z40" i="1"/>
  <c r="Y41" i="1"/>
  <c r="Z41" i="1" s="1"/>
  <c r="V60" i="1"/>
  <c r="Q60" i="1"/>
  <c r="G60" i="1"/>
  <c r="W60" i="1" l="1"/>
  <c r="H60" i="1"/>
  <c r="T60" i="1"/>
  <c r="Y60" i="1"/>
  <c r="Z60" i="1" l="1"/>
</calcChain>
</file>

<file path=xl/sharedStrings.xml><?xml version="1.0" encoding="utf-8"?>
<sst xmlns="http://schemas.openxmlformats.org/spreadsheetml/2006/main" count="102" uniqueCount="76">
  <si>
    <t>17.ANNUAL CREDIT PLAN 2021-22 - BANK-WISE ACHIEVEMENT AS ON  30.06.2021 (Amount in crores )</t>
  </si>
  <si>
    <t>S.No</t>
  </si>
  <si>
    <t>Name of the Bank</t>
  </si>
  <si>
    <t>MSME</t>
  </si>
  <si>
    <t>Export Credit</t>
  </si>
  <si>
    <t>Education Loans</t>
  </si>
  <si>
    <t>Housing Loans</t>
  </si>
  <si>
    <t xml:space="preserve">Social infrastructure </t>
  </si>
  <si>
    <t>Others</t>
  </si>
  <si>
    <t>Others' Under Priority Sector</t>
  </si>
  <si>
    <t>Trgt.</t>
  </si>
  <si>
    <t xml:space="preserve"> Achv</t>
  </si>
  <si>
    <t>% achv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</si>
  <si>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</si>
  <si>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</si>
  <si>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</si>
  <si>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</si>
  <si>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</si>
  <si>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</si>
  <si>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</si>
  <si>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</si>
  <si>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</si>
  <si>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</si>
  <si>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</si>
  <si>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</si>
  <si>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</si>
  <si>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</si>
  <si>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</si>
  <si>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</si>
  <si>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</si>
  <si>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 xml:space="preserve">Coastal Local Area 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</si>
  <si>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</si>
  <si>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</si>
  <si>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</si>
  <si>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</si>
  <si>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</si>
  <si>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</si>
  <si>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</si>
  <si>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</si>
  <si>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</si>
  <si>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</si>
  <si>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</si>
  <si>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</si>
  <si>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</si>
  <si>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</si>
  <si>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</si>
  <si>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TM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</si>
  <si>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</si>
  <si>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</si>
  <si>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</si>
  <si>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</si>
  <si>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</si>
  <si>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</si>
  <si>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</si>
  <si>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</si>
  <si>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</si>
  <si>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</si>
  <si>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</si>
  <si>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Fincare SFB</t>
  </si>
  <si>
    <t>ESAF Bank</t>
  </si>
  <si>
    <t>Small Finance Banks Total</t>
  </si>
  <si>
    <t>Airtel Payment Bank</t>
  </si>
  <si>
    <t>Fino payment Bank</t>
  </si>
  <si>
    <t>India post payments</t>
  </si>
  <si>
    <t>Payment Banks Total</t>
  </si>
  <si>
    <t>A.P.S.F.C</t>
  </si>
  <si>
    <t>FSCS</t>
  </si>
  <si>
    <t>Others Total</t>
  </si>
  <si>
    <t>Grand Total</t>
  </si>
  <si>
    <t>Priority Sector</t>
  </si>
  <si>
    <t>Target</t>
  </si>
  <si>
    <t xml:space="preserve"> Achvmt</t>
  </si>
  <si>
    <t>% of achvmt</t>
  </si>
  <si>
    <t>-</t>
  </si>
  <si>
    <t>SLBC of A.P                                                                                                                                                                                                                                                                                                                        Convener: Union Bank of India                                                                                                                                                                                                                                              Convener: Union Bank of India</t>
  </si>
  <si>
    <t>Renewable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</si>
</sst>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;\-0;\-;@"/>
    <numFmt numFmtId="165" formatCode="0.00;\-0.00;\-;@"/>
    <numFmt numFmtId="166" formatCode="0.0;\-0.0;\-;@"/>
    <numFmt numFmtId="167" formatCode="[$-409]General"/>
    <numFmt numFmtId="168" formatCode="#0.00;#0.00;\-"/>
    <numFmt numFmtId="169" formatCode="#0;#0;\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70C0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4"/>
      <color rgb="FF0070C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8" fillId="0" borderId="0"/>
    <xf numFmtId="167" fontId="9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2" fillId="0" borderId="0"/>
    <xf numFmtId="0" fontId="1" fillId="0" borderId="0"/>
    <xf numFmtId="0" fontId="11" fillId="0" borderId="0"/>
    <xf numFmtId="0" fontId="11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/>
    </xf>
    <xf numFmtId="165" fontId="5" fillId="0" borderId="5" xfId="0" applyNumberFormat="1" applyFont="1" applyFill="1" applyBorder="1"/>
    <xf numFmtId="165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5" fontId="3" fillId="2" borderId="5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3" fillId="3" borderId="5" xfId="0" applyNumberFormat="1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/>
    <xf numFmtId="165" fontId="5" fillId="4" borderId="1" xfId="0" applyNumberFormat="1" applyFont="1" applyFill="1" applyBorder="1" applyAlignment="1"/>
    <xf numFmtId="165" fontId="5" fillId="4" borderId="3" xfId="0" applyNumberFormat="1" applyFont="1" applyFill="1" applyBorder="1" applyAlignment="1"/>
    <xf numFmtId="165" fontId="3" fillId="4" borderId="5" xfId="0" applyNumberFormat="1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horizontal="right"/>
    </xf>
    <xf numFmtId="166" fontId="3" fillId="4" borderId="5" xfId="0" applyNumberFormat="1" applyFont="1" applyFill="1" applyBorder="1" applyAlignment="1">
      <alignment horizontal="right"/>
    </xf>
    <xf numFmtId="165" fontId="6" fillId="3" borderId="0" xfId="0" applyNumberFormat="1" applyFont="1" applyFill="1"/>
    <xf numFmtId="165" fontId="6" fillId="3" borderId="0" xfId="0" applyNumberFormat="1" applyFont="1" applyFill="1" applyAlignment="1">
      <alignment horizontal="center"/>
    </xf>
    <xf numFmtId="2" fontId="6" fillId="3" borderId="0" xfId="0" applyNumberFormat="1" applyFont="1" applyFill="1"/>
    <xf numFmtId="0" fontId="6" fillId="3" borderId="0" xfId="0" applyFont="1" applyFill="1"/>
    <xf numFmtId="165" fontId="3" fillId="0" borderId="0" xfId="0" applyNumberFormat="1" applyFont="1"/>
    <xf numFmtId="0" fontId="3" fillId="0" borderId="0" xfId="0" applyFont="1" applyAlignment="1">
      <alignment horizontal="center"/>
    </xf>
    <xf numFmtId="169" fontId="5" fillId="2" borderId="5" xfId="0" applyNumberFormat="1" applyFont="1" applyFill="1" applyBorder="1" applyAlignment="1" applyProtection="1">
      <alignment horizontal="center" vertical="center"/>
      <protection locked="0"/>
    </xf>
    <xf numFmtId="168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9" fontId="5" fillId="3" borderId="5" xfId="0" applyNumberFormat="1" applyFont="1" applyFill="1" applyBorder="1" applyAlignment="1" applyProtection="1">
      <protection locked="0"/>
    </xf>
    <xf numFmtId="168" fontId="5" fillId="3" borderId="5" xfId="0" applyNumberFormat="1" applyFont="1" applyFill="1" applyBorder="1" applyAlignment="1" applyProtection="1">
      <protection locked="0"/>
    </xf>
    <xf numFmtId="168" fontId="5" fillId="3" borderId="5" xfId="0" applyNumberFormat="1" applyFont="1" applyFill="1" applyBorder="1" applyAlignment="1" applyProtection="1">
      <alignment horizontal="right"/>
      <protection locked="0"/>
    </xf>
    <xf numFmtId="168" fontId="5" fillId="0" borderId="5" xfId="0" applyNumberFormat="1" applyFont="1" applyFill="1" applyBorder="1" applyAlignment="1" applyProtection="1">
      <alignment horizontal="right"/>
      <protection locked="0"/>
    </xf>
    <xf numFmtId="169" fontId="5" fillId="2" borderId="5" xfId="0" applyNumberFormat="1" applyFont="1" applyFill="1" applyBorder="1" applyAlignment="1" applyProtection="1">
      <protection locked="0"/>
    </xf>
    <xf numFmtId="168" fontId="5" fillId="2" borderId="5" xfId="0" applyNumberFormat="1" applyFont="1" applyFill="1" applyBorder="1" applyAlignment="1" applyProtection="1">
      <protection locked="0"/>
    </xf>
    <xf numFmtId="168" fontId="5" fillId="2" borderId="5" xfId="0" applyNumberFormat="1" applyFont="1" applyFill="1" applyBorder="1" applyAlignment="1" applyProtection="1">
      <alignment horizontal="right"/>
      <protection locked="0"/>
    </xf>
    <xf numFmtId="168" fontId="5" fillId="0" borderId="5" xfId="0" applyNumberFormat="1" applyFont="1" applyFill="1" applyBorder="1" applyAlignment="1" applyProtection="1">
      <protection locked="0"/>
    </xf>
    <xf numFmtId="169" fontId="5" fillId="4" borderId="5" xfId="0" applyNumberFormat="1" applyFont="1" applyFill="1" applyBorder="1" applyAlignment="1" applyProtection="1">
      <protection locked="0"/>
    </xf>
    <xf numFmtId="168" fontId="5" fillId="4" borderId="5" xfId="0" applyNumberFormat="1" applyFont="1" applyFill="1" applyBorder="1" applyAlignment="1" applyProtection="1">
      <protection locked="0"/>
    </xf>
    <xf numFmtId="168" fontId="5" fillId="4" borderId="5" xfId="0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left"/>
    </xf>
    <xf numFmtId="168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5">
    <cellStyle name="Excel Built-in Normal" xfId="1"/>
    <cellStyle name="Excel Built-in Normal 2" xfId="2"/>
    <cellStyle name="Excel Built-in Normal 3" xfId="3"/>
    <cellStyle name="Normal" xfId="0" builtinId="0"/>
    <cellStyle name="Normal 15" xfId="4"/>
    <cellStyle name="Normal 17" xfId="5"/>
    <cellStyle name="Normal 2" xfId="6"/>
    <cellStyle name="Normal 2 10" xfId="7"/>
    <cellStyle name="Normal 2 2" xfId="8"/>
    <cellStyle name="Normal 2 2 2" xfId="9"/>
    <cellStyle name="Normal 3" xfId="10"/>
    <cellStyle name="Normal 3 2" xfId="11"/>
    <cellStyle name="Normal 6 3" xfId="12"/>
    <cellStyle name="Normal 7" xfId="13"/>
    <cellStyle name="Normal 8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C69"/>
  <sheetViews>
    <sheetView showGridLines="0" tabSelected="1" topLeftCell="E1" zoomScaleNormal="100" workbookViewId="0">
      <selection activeCell="AM12" sqref="AM12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8.42578125" style="1" bestFit="1" customWidth="1"/>
    <col min="4" max="4" width="10.42578125" style="1" customWidth="1"/>
    <col min="5" max="5" width="5.7109375" style="1" customWidth="1"/>
    <col min="6" max="6" width="7.42578125" style="1" bestFit="1" customWidth="1"/>
    <col min="7" max="7" width="6.42578125" style="26" bestFit="1" customWidth="1"/>
    <col min="8" max="8" width="5.5703125" style="1" customWidth="1"/>
    <col min="9" max="9" width="7.42578125" style="1" bestFit="1" customWidth="1"/>
    <col min="10" max="10" width="6.42578125" style="1" bestFit="1" customWidth="1"/>
    <col min="11" max="11" width="5" style="1" customWidth="1"/>
    <col min="12" max="12" width="8.42578125" style="1" bestFit="1" customWidth="1"/>
    <col min="13" max="13" width="6.42578125" style="1" bestFit="1" customWidth="1"/>
    <col min="14" max="14" width="5.140625" style="1" customWidth="1"/>
    <col min="15" max="15" width="6.42578125" style="1" bestFit="1" customWidth="1"/>
    <col min="16" max="16" width="5.85546875" style="1" bestFit="1" customWidth="1"/>
    <col min="17" max="17" width="5.5703125" style="1" customWidth="1"/>
    <col min="18" max="18" width="6.42578125" style="1" bestFit="1" customWidth="1"/>
    <col min="19" max="19" width="5.140625" style="1" customWidth="1"/>
    <col min="20" max="20" width="5.5703125" style="1" customWidth="1"/>
    <col min="21" max="21" width="7.42578125" style="1" bestFit="1" customWidth="1"/>
    <col min="22" max="22" width="8.5703125" style="1" customWidth="1"/>
    <col min="23" max="23" width="5.28515625" style="1" customWidth="1"/>
    <col min="24" max="24" width="8.42578125" style="1" bestFit="1" customWidth="1"/>
    <col min="25" max="25" width="7.42578125" style="1" bestFit="1" customWidth="1"/>
    <col min="26" max="26" width="5.7109375" style="1" customWidth="1"/>
    <col min="27" max="27" width="9.85546875" style="1" bestFit="1" customWidth="1"/>
    <col min="28" max="16384" width="9.140625" style="1"/>
  </cols>
  <sheetData>
    <row r="1" spans="1:29" ht="13.5" customHeight="1" x14ac:dyDescent="0.25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s="2" customFormat="1" ht="20.2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38.25" customHeight="1" x14ac:dyDescent="0.25">
      <c r="A3" s="51" t="s">
        <v>1</v>
      </c>
      <c r="B3" s="53" t="s">
        <v>2</v>
      </c>
      <c r="C3" s="40" t="s">
        <v>3</v>
      </c>
      <c r="D3" s="40"/>
      <c r="E3" s="40"/>
      <c r="F3" s="40" t="s">
        <v>4</v>
      </c>
      <c r="G3" s="40"/>
      <c r="H3" s="40"/>
      <c r="I3" s="40" t="s">
        <v>5</v>
      </c>
      <c r="J3" s="40"/>
      <c r="K3" s="40"/>
      <c r="L3" s="40" t="s">
        <v>6</v>
      </c>
      <c r="M3" s="40"/>
      <c r="N3" s="40"/>
      <c r="O3" s="46" t="s">
        <v>7</v>
      </c>
      <c r="P3" s="47"/>
      <c r="Q3" s="48"/>
      <c r="R3" s="46" t="s">
        <v>75</v>
      </c>
      <c r="S3" s="47"/>
      <c r="T3" s="48"/>
      <c r="U3" s="46" t="s">
        <v>8</v>
      </c>
      <c r="V3" s="47"/>
      <c r="W3" s="48"/>
      <c r="X3" s="46" t="s">
        <v>9</v>
      </c>
      <c r="Y3" s="47"/>
      <c r="Z3" s="48"/>
      <c r="AA3" s="44" t="s">
        <v>69</v>
      </c>
      <c r="AB3" s="44"/>
      <c r="AC3" s="44"/>
    </row>
    <row r="4" spans="1:29" ht="40.5" x14ac:dyDescent="0.25">
      <c r="A4" s="52"/>
      <c r="B4" s="54"/>
      <c r="C4" s="3" t="s">
        <v>10</v>
      </c>
      <c r="D4" s="4" t="s">
        <v>11</v>
      </c>
      <c r="E4" s="4" t="s">
        <v>12</v>
      </c>
      <c r="F4" s="3" t="s">
        <v>10</v>
      </c>
      <c r="G4" s="4" t="s">
        <v>11</v>
      </c>
      <c r="H4" s="4" t="s">
        <v>12</v>
      </c>
      <c r="I4" s="3" t="s">
        <v>10</v>
      </c>
      <c r="J4" s="4" t="s">
        <v>11</v>
      </c>
      <c r="K4" s="4" t="s">
        <v>12</v>
      </c>
      <c r="L4" s="3" t="s">
        <v>10</v>
      </c>
      <c r="M4" s="4" t="s">
        <v>11</v>
      </c>
      <c r="N4" s="4" t="s">
        <v>12</v>
      </c>
      <c r="O4" s="3" t="s">
        <v>10</v>
      </c>
      <c r="P4" s="4" t="s">
        <v>11</v>
      </c>
      <c r="Q4" s="4" t="s">
        <v>12</v>
      </c>
      <c r="R4" s="3" t="s">
        <v>10</v>
      </c>
      <c r="S4" s="4" t="s">
        <v>11</v>
      </c>
      <c r="T4" s="4" t="s">
        <v>12</v>
      </c>
      <c r="U4" s="3" t="s">
        <v>10</v>
      </c>
      <c r="V4" s="4" t="s">
        <v>11</v>
      </c>
      <c r="W4" s="4" t="s">
        <v>12</v>
      </c>
      <c r="X4" s="3" t="s">
        <v>10</v>
      </c>
      <c r="Y4" s="4" t="s">
        <v>11</v>
      </c>
      <c r="Z4" s="4" t="s">
        <v>12</v>
      </c>
      <c r="AA4" s="27" t="s">
        <v>70</v>
      </c>
      <c r="AB4" s="28" t="s">
        <v>71</v>
      </c>
      <c r="AC4" s="28" t="s">
        <v>72</v>
      </c>
    </row>
    <row r="5" spans="1:29" x14ac:dyDescent="0.25">
      <c r="A5" s="5">
        <v>1</v>
      </c>
      <c r="B5" s="6" t="s">
        <v>13</v>
      </c>
      <c r="C5" s="7">
        <v>935.36</v>
      </c>
      <c r="D5" s="7">
        <v>43.275799999999997</v>
      </c>
      <c r="E5" s="8">
        <f t="shared" ref="E5:E60" si="0">IFERROR(D5/C5%,"-")</f>
        <v>4.6266464249059185</v>
      </c>
      <c r="F5" s="7">
        <v>2.25</v>
      </c>
      <c r="G5" s="7">
        <v>0</v>
      </c>
      <c r="H5" s="8">
        <f t="shared" ref="H5:H60" si="1">IFERROR(G5/F5%,"-")</f>
        <v>0</v>
      </c>
      <c r="I5" s="7">
        <v>68.8</v>
      </c>
      <c r="J5" s="7">
        <v>0.1888</v>
      </c>
      <c r="K5" s="8">
        <f t="shared" ref="K5:K60" si="2">IFERROR(J5/I5%,"-")</f>
        <v>0.2744186046511628</v>
      </c>
      <c r="L5" s="7">
        <v>375.35</v>
      </c>
      <c r="M5" s="7">
        <v>0.20399999999999999</v>
      </c>
      <c r="N5" s="8">
        <f t="shared" ref="N5:N60" si="3">IFERROR(M5/L5%,"-")</f>
        <v>5.4349274010923133E-2</v>
      </c>
      <c r="O5" s="7">
        <v>6.33</v>
      </c>
      <c r="P5" s="7">
        <v>0</v>
      </c>
      <c r="Q5" s="8">
        <f t="shared" ref="Q5:Q60" si="4">IFERROR(P5/O5%,"-")</f>
        <v>0</v>
      </c>
      <c r="R5" s="7">
        <v>13.03</v>
      </c>
      <c r="S5" s="7">
        <v>0</v>
      </c>
      <c r="T5" s="8">
        <f t="shared" ref="T5:T60" si="5">IFERROR(S5/R5%,"-")</f>
        <v>0</v>
      </c>
      <c r="U5" s="7">
        <v>318.27999999999997</v>
      </c>
      <c r="V5" s="7">
        <v>1207.9168999999999</v>
      </c>
      <c r="W5" s="8">
        <f t="shared" ref="W5:W60" si="6">IFERROR(V5/U5%,"-")</f>
        <v>379.51391856227224</v>
      </c>
      <c r="X5" s="7">
        <f>I5+L5+O5+R5+U5</f>
        <v>781.79</v>
      </c>
      <c r="Y5" s="7">
        <f>J5+M5+P5+S5+V5</f>
        <v>1208.3097</v>
      </c>
      <c r="Z5" s="8">
        <f t="shared" ref="Z5:Z60" si="7">IFERROR(Y5/X5%,"-")</f>
        <v>154.55681193159288</v>
      </c>
      <c r="AA5" s="29">
        <v>5726.2491704672175</v>
      </c>
      <c r="AB5" s="30">
        <v>2964.9398999999999</v>
      </c>
      <c r="AC5" s="31">
        <v>51.778045483795879</v>
      </c>
    </row>
    <row r="6" spans="1:29" x14ac:dyDescent="0.25">
      <c r="A6" s="5">
        <v>2</v>
      </c>
      <c r="B6" s="6" t="s">
        <v>14</v>
      </c>
      <c r="C6" s="7">
        <v>586.23</v>
      </c>
      <c r="D6" s="7">
        <v>93.24</v>
      </c>
      <c r="E6" s="8">
        <f t="shared" si="0"/>
        <v>15.905020213909214</v>
      </c>
      <c r="F6" s="7">
        <v>2</v>
      </c>
      <c r="G6" s="7">
        <v>0</v>
      </c>
      <c r="H6" s="8">
        <f t="shared" si="1"/>
        <v>0</v>
      </c>
      <c r="I6" s="7">
        <v>43.44</v>
      </c>
      <c r="J6" s="7">
        <v>2.13</v>
      </c>
      <c r="K6" s="8">
        <f t="shared" si="2"/>
        <v>4.903314917127072</v>
      </c>
      <c r="L6" s="7">
        <v>246.91</v>
      </c>
      <c r="M6" s="7">
        <v>109.34</v>
      </c>
      <c r="N6" s="8">
        <f t="shared" si="3"/>
        <v>44.283342108460573</v>
      </c>
      <c r="O6" s="7">
        <v>2.74</v>
      </c>
      <c r="P6" s="7">
        <v>0</v>
      </c>
      <c r="Q6" s="8">
        <f t="shared" si="4"/>
        <v>0</v>
      </c>
      <c r="R6" s="7">
        <v>5.71</v>
      </c>
      <c r="S6" s="7">
        <v>0</v>
      </c>
      <c r="T6" s="8">
        <f t="shared" si="5"/>
        <v>0</v>
      </c>
      <c r="U6" s="7">
        <v>124.4</v>
      </c>
      <c r="V6" s="7">
        <v>0</v>
      </c>
      <c r="W6" s="8">
        <f t="shared" si="6"/>
        <v>0</v>
      </c>
      <c r="X6" s="7">
        <f t="shared" ref="X6:Y39" si="8">I6+L6+O6+R6+U6</f>
        <v>423.20000000000005</v>
      </c>
      <c r="Y6" s="7">
        <f t="shared" si="8"/>
        <v>111.47</v>
      </c>
      <c r="Z6" s="8">
        <f t="shared" si="7"/>
        <v>26.33979206049149</v>
      </c>
      <c r="AA6" s="29">
        <v>2964.3047194252076</v>
      </c>
      <c r="AB6" s="30">
        <v>924.43000000000006</v>
      </c>
      <c r="AC6" s="31">
        <v>31.185390420295633</v>
      </c>
    </row>
    <row r="7" spans="1:29" x14ac:dyDescent="0.25">
      <c r="A7" s="5">
        <v>3</v>
      </c>
      <c r="B7" s="6" t="s">
        <v>15</v>
      </c>
      <c r="C7" s="7">
        <v>204.74</v>
      </c>
      <c r="D7" s="7">
        <v>30.78</v>
      </c>
      <c r="E7" s="8">
        <f t="shared" si="0"/>
        <v>15.033701279671778</v>
      </c>
      <c r="F7" s="7">
        <v>0</v>
      </c>
      <c r="G7" s="7">
        <v>0</v>
      </c>
      <c r="H7" s="8" t="str">
        <f t="shared" si="1"/>
        <v>-</v>
      </c>
      <c r="I7" s="7">
        <v>9.16</v>
      </c>
      <c r="J7" s="7">
        <v>0</v>
      </c>
      <c r="K7" s="8">
        <f t="shared" si="2"/>
        <v>0</v>
      </c>
      <c r="L7" s="7">
        <v>48.26</v>
      </c>
      <c r="M7" s="7">
        <v>0</v>
      </c>
      <c r="N7" s="8">
        <f t="shared" si="3"/>
        <v>0</v>
      </c>
      <c r="O7" s="7">
        <v>0.2</v>
      </c>
      <c r="P7" s="7">
        <v>0</v>
      </c>
      <c r="Q7" s="8">
        <f t="shared" si="4"/>
        <v>0</v>
      </c>
      <c r="R7" s="7">
        <v>1.05</v>
      </c>
      <c r="S7" s="7">
        <v>0</v>
      </c>
      <c r="T7" s="8">
        <f t="shared" si="5"/>
        <v>0</v>
      </c>
      <c r="U7" s="7">
        <v>38.9</v>
      </c>
      <c r="V7" s="7">
        <v>0</v>
      </c>
      <c r="W7" s="8">
        <f t="shared" si="6"/>
        <v>0</v>
      </c>
      <c r="X7" s="7">
        <f t="shared" si="8"/>
        <v>97.57</v>
      </c>
      <c r="Y7" s="7">
        <f t="shared" si="8"/>
        <v>0</v>
      </c>
      <c r="Z7" s="8">
        <f t="shared" si="7"/>
        <v>0</v>
      </c>
      <c r="AA7" s="29">
        <v>462.3352361901733</v>
      </c>
      <c r="AB7" s="30">
        <v>48.52</v>
      </c>
      <c r="AC7" s="31">
        <v>10.494549452865446</v>
      </c>
    </row>
    <row r="8" spans="1:29" x14ac:dyDescent="0.25">
      <c r="A8" s="5">
        <v>4</v>
      </c>
      <c r="B8" s="6" t="s">
        <v>16</v>
      </c>
      <c r="C8" s="7">
        <v>4947.49</v>
      </c>
      <c r="D8" s="7">
        <v>896.35</v>
      </c>
      <c r="E8" s="8">
        <f t="shared" si="0"/>
        <v>18.117267543744404</v>
      </c>
      <c r="F8" s="7">
        <v>330.8</v>
      </c>
      <c r="G8" s="7">
        <v>0</v>
      </c>
      <c r="H8" s="8">
        <f t="shared" si="1"/>
        <v>0</v>
      </c>
      <c r="I8" s="7">
        <v>164.03</v>
      </c>
      <c r="J8" s="7">
        <v>11.86</v>
      </c>
      <c r="K8" s="8">
        <f t="shared" si="2"/>
        <v>7.2303846857282199</v>
      </c>
      <c r="L8" s="7">
        <v>851.29</v>
      </c>
      <c r="M8" s="7">
        <v>81.400000000000006</v>
      </c>
      <c r="N8" s="8">
        <f t="shared" si="3"/>
        <v>9.5619589094198219</v>
      </c>
      <c r="O8" s="7">
        <v>28.84</v>
      </c>
      <c r="P8" s="7">
        <v>0</v>
      </c>
      <c r="Q8" s="8">
        <f t="shared" si="4"/>
        <v>0</v>
      </c>
      <c r="R8" s="7">
        <v>72.459999999999994</v>
      </c>
      <c r="S8" s="7">
        <v>0</v>
      </c>
      <c r="T8" s="8">
        <f t="shared" si="5"/>
        <v>0</v>
      </c>
      <c r="U8" s="7">
        <v>450.48</v>
      </c>
      <c r="V8" s="7">
        <v>1.1399999999999999</v>
      </c>
      <c r="W8" s="8">
        <f t="shared" si="6"/>
        <v>0.25306339904102287</v>
      </c>
      <c r="X8" s="7">
        <f t="shared" si="8"/>
        <v>1567.1</v>
      </c>
      <c r="Y8" s="7">
        <f t="shared" si="8"/>
        <v>94.4</v>
      </c>
      <c r="Z8" s="8">
        <f t="shared" si="7"/>
        <v>6.0238657392636084</v>
      </c>
      <c r="AA8" s="29">
        <v>27102.905191636139</v>
      </c>
      <c r="AB8" s="30">
        <v>3810.87</v>
      </c>
      <c r="AC8" s="31">
        <v>14.060743573629964</v>
      </c>
    </row>
    <row r="9" spans="1:29" x14ac:dyDescent="0.25">
      <c r="A9" s="5">
        <v>5</v>
      </c>
      <c r="B9" s="6" t="s">
        <v>17</v>
      </c>
      <c r="C9" s="7">
        <v>498.55</v>
      </c>
      <c r="D9" s="7">
        <v>197.35820000000001</v>
      </c>
      <c r="E9" s="8">
        <f t="shared" si="0"/>
        <v>39.586440677966102</v>
      </c>
      <c r="F9" s="7">
        <v>0</v>
      </c>
      <c r="G9" s="7">
        <v>0</v>
      </c>
      <c r="H9" s="8" t="str">
        <f t="shared" si="1"/>
        <v>-</v>
      </c>
      <c r="I9" s="7">
        <v>31.29</v>
      </c>
      <c r="J9" s="7">
        <v>1.6508</v>
      </c>
      <c r="K9" s="8">
        <f t="shared" si="2"/>
        <v>5.2758069670821346</v>
      </c>
      <c r="L9" s="7">
        <v>187.42</v>
      </c>
      <c r="M9" s="7">
        <v>5.9569999999999999</v>
      </c>
      <c r="N9" s="8">
        <f t="shared" si="3"/>
        <v>3.1784227937253231</v>
      </c>
      <c r="O9" s="7">
        <v>0.6</v>
      </c>
      <c r="P9" s="7">
        <v>2.8734000000000002</v>
      </c>
      <c r="Q9" s="8">
        <f t="shared" si="4"/>
        <v>478.90000000000003</v>
      </c>
      <c r="R9" s="7">
        <v>6.76</v>
      </c>
      <c r="S9" s="7">
        <v>0</v>
      </c>
      <c r="T9" s="8">
        <f t="shared" si="5"/>
        <v>0</v>
      </c>
      <c r="U9" s="7">
        <v>89.5</v>
      </c>
      <c r="V9" s="7">
        <v>0</v>
      </c>
      <c r="W9" s="8">
        <f t="shared" si="6"/>
        <v>0</v>
      </c>
      <c r="X9" s="7">
        <f t="shared" si="8"/>
        <v>315.56999999999994</v>
      </c>
      <c r="Y9" s="7">
        <f t="shared" si="8"/>
        <v>10.481200000000001</v>
      </c>
      <c r="Z9" s="8">
        <f t="shared" si="7"/>
        <v>3.3213550083975036</v>
      </c>
      <c r="AA9" s="29">
        <v>2853.889519391822</v>
      </c>
      <c r="AB9" s="30">
        <v>645.09410000000003</v>
      </c>
      <c r="AC9" s="31">
        <v>22.604031992712628</v>
      </c>
    </row>
    <row r="10" spans="1:29" x14ac:dyDescent="0.25">
      <c r="A10" s="5">
        <v>6</v>
      </c>
      <c r="B10" s="6" t="s">
        <v>18</v>
      </c>
      <c r="C10" s="7">
        <v>1686.87</v>
      </c>
      <c r="D10" s="7">
        <v>126.20959999999999</v>
      </c>
      <c r="E10" s="8">
        <f t="shared" si="0"/>
        <v>7.4818806428474032</v>
      </c>
      <c r="F10" s="7">
        <v>7</v>
      </c>
      <c r="G10" s="7">
        <v>0</v>
      </c>
      <c r="H10" s="8">
        <f t="shared" si="1"/>
        <v>0</v>
      </c>
      <c r="I10" s="7">
        <v>86.98</v>
      </c>
      <c r="J10" s="7">
        <v>6.9539</v>
      </c>
      <c r="K10" s="8">
        <f t="shared" si="2"/>
        <v>7.9948263968728446</v>
      </c>
      <c r="L10" s="7">
        <v>491.89</v>
      </c>
      <c r="M10" s="7">
        <v>21.3703</v>
      </c>
      <c r="N10" s="8">
        <f t="shared" si="3"/>
        <v>4.3445282481855703</v>
      </c>
      <c r="O10" s="7">
        <v>5.86</v>
      </c>
      <c r="P10" s="7">
        <v>0.10920000000000001</v>
      </c>
      <c r="Q10" s="8">
        <f t="shared" si="4"/>
        <v>1.8634812286689419</v>
      </c>
      <c r="R10" s="7">
        <v>17.22</v>
      </c>
      <c r="S10" s="7">
        <v>0</v>
      </c>
      <c r="T10" s="8">
        <f t="shared" si="5"/>
        <v>0</v>
      </c>
      <c r="U10" s="7">
        <v>266.51</v>
      </c>
      <c r="V10" s="7">
        <v>0.60389999999999999</v>
      </c>
      <c r="W10" s="8">
        <f t="shared" si="6"/>
        <v>0.22659562492964619</v>
      </c>
      <c r="X10" s="7">
        <f t="shared" si="8"/>
        <v>868.46</v>
      </c>
      <c r="Y10" s="7">
        <f t="shared" si="8"/>
        <v>29.037300000000002</v>
      </c>
      <c r="Z10" s="8">
        <f t="shared" si="7"/>
        <v>3.3435391382447093</v>
      </c>
      <c r="AA10" s="29">
        <v>9381.607188755348</v>
      </c>
      <c r="AB10" s="30">
        <v>1964.4295999999999</v>
      </c>
      <c r="AC10" s="31">
        <v>20.939158509583898</v>
      </c>
    </row>
    <row r="11" spans="1:29" x14ac:dyDescent="0.25">
      <c r="A11" s="5">
        <v>7</v>
      </c>
      <c r="B11" s="6" t="s">
        <v>19</v>
      </c>
      <c r="C11" s="7">
        <v>1279.6600000000001</v>
      </c>
      <c r="D11" s="7">
        <v>58.88</v>
      </c>
      <c r="E11" s="8">
        <f t="shared" si="0"/>
        <v>4.6012221996467808</v>
      </c>
      <c r="F11" s="7">
        <v>0</v>
      </c>
      <c r="G11" s="7">
        <v>0</v>
      </c>
      <c r="H11" s="8" t="str">
        <f t="shared" si="1"/>
        <v>-</v>
      </c>
      <c r="I11" s="7">
        <v>74.400000000000006</v>
      </c>
      <c r="J11" s="7">
        <v>2.54</v>
      </c>
      <c r="K11" s="8">
        <f t="shared" si="2"/>
        <v>3.4139784946236555</v>
      </c>
      <c r="L11" s="7">
        <v>277.51</v>
      </c>
      <c r="M11" s="7">
        <v>24.74</v>
      </c>
      <c r="N11" s="8">
        <f t="shared" si="3"/>
        <v>8.9149940542683144</v>
      </c>
      <c r="O11" s="7">
        <v>40.299999999999997</v>
      </c>
      <c r="P11" s="7">
        <v>0</v>
      </c>
      <c r="Q11" s="8">
        <f t="shared" si="4"/>
        <v>0</v>
      </c>
      <c r="R11" s="7">
        <v>42.77</v>
      </c>
      <c r="S11" s="7">
        <v>0</v>
      </c>
      <c r="T11" s="8">
        <f t="shared" si="5"/>
        <v>0</v>
      </c>
      <c r="U11" s="7">
        <v>98.97</v>
      </c>
      <c r="V11" s="7">
        <v>269.97000000000003</v>
      </c>
      <c r="W11" s="8">
        <f t="shared" si="6"/>
        <v>272.779630190967</v>
      </c>
      <c r="X11" s="7">
        <f t="shared" si="8"/>
        <v>533.94999999999993</v>
      </c>
      <c r="Y11" s="7">
        <f t="shared" si="8"/>
        <v>297.25</v>
      </c>
      <c r="Z11" s="8">
        <f t="shared" si="7"/>
        <v>55.670006554920882</v>
      </c>
      <c r="AA11" s="29">
        <v>4082.9670657298798</v>
      </c>
      <c r="AB11" s="30">
        <v>638.09</v>
      </c>
      <c r="AC11" s="31">
        <v>15.628095689425644</v>
      </c>
    </row>
    <row r="12" spans="1:29" x14ac:dyDescent="0.25">
      <c r="A12" s="5">
        <v>8</v>
      </c>
      <c r="B12" s="6" t="s">
        <v>20</v>
      </c>
      <c r="C12" s="7">
        <v>786.37</v>
      </c>
      <c r="D12" s="7">
        <v>39.160699999999999</v>
      </c>
      <c r="E12" s="8">
        <f t="shared" si="0"/>
        <v>4.9799331103678925</v>
      </c>
      <c r="F12" s="7">
        <v>11</v>
      </c>
      <c r="G12" s="7">
        <v>0</v>
      </c>
      <c r="H12" s="8">
        <f t="shared" si="1"/>
        <v>0</v>
      </c>
      <c r="I12" s="7">
        <v>32.090000000000003</v>
      </c>
      <c r="J12" s="7">
        <v>2.2519</v>
      </c>
      <c r="K12" s="8">
        <f t="shared" si="2"/>
        <v>7.017450919289498</v>
      </c>
      <c r="L12" s="7">
        <v>189.9</v>
      </c>
      <c r="M12" s="7">
        <v>12.328799999999999</v>
      </c>
      <c r="N12" s="8">
        <f t="shared" si="3"/>
        <v>6.4922590837282774</v>
      </c>
      <c r="O12" s="7">
        <v>2.33</v>
      </c>
      <c r="P12" s="7">
        <v>0</v>
      </c>
      <c r="Q12" s="8">
        <f t="shared" si="4"/>
        <v>0</v>
      </c>
      <c r="R12" s="7">
        <v>4.3099999999999996</v>
      </c>
      <c r="S12" s="7">
        <v>0</v>
      </c>
      <c r="T12" s="8">
        <f t="shared" si="5"/>
        <v>0</v>
      </c>
      <c r="U12" s="7">
        <v>85.46</v>
      </c>
      <c r="V12" s="7">
        <v>0.1021</v>
      </c>
      <c r="W12" s="8">
        <f t="shared" si="6"/>
        <v>0.11947109758951557</v>
      </c>
      <c r="X12" s="7">
        <f t="shared" si="8"/>
        <v>314.09000000000003</v>
      </c>
      <c r="Y12" s="7">
        <f t="shared" si="8"/>
        <v>14.6828</v>
      </c>
      <c r="Z12" s="8">
        <f t="shared" si="7"/>
        <v>4.6747110700754559</v>
      </c>
      <c r="AA12" s="29">
        <v>1820.763498744788</v>
      </c>
      <c r="AB12" s="30">
        <v>164.75959999999998</v>
      </c>
      <c r="AC12" s="31">
        <v>9.0489292054450363</v>
      </c>
    </row>
    <row r="13" spans="1:29" x14ac:dyDescent="0.25">
      <c r="A13" s="5">
        <v>9</v>
      </c>
      <c r="B13" s="6" t="s">
        <v>21</v>
      </c>
      <c r="C13" s="7">
        <v>169.77</v>
      </c>
      <c r="D13" s="7">
        <v>96.612899999999996</v>
      </c>
      <c r="E13" s="8">
        <f t="shared" si="0"/>
        <v>56.908110973670247</v>
      </c>
      <c r="F13" s="7">
        <v>0</v>
      </c>
      <c r="G13" s="7">
        <v>0</v>
      </c>
      <c r="H13" s="8" t="str">
        <f t="shared" si="1"/>
        <v>-</v>
      </c>
      <c r="I13" s="7">
        <v>6.07</v>
      </c>
      <c r="J13" s="7">
        <v>5.5125000000000002</v>
      </c>
      <c r="K13" s="8">
        <f t="shared" si="2"/>
        <v>90.815485996705107</v>
      </c>
      <c r="L13" s="7">
        <v>23.82</v>
      </c>
      <c r="M13" s="7">
        <v>47.037100000000002</v>
      </c>
      <c r="N13" s="8">
        <f t="shared" si="3"/>
        <v>197.46893366918556</v>
      </c>
      <c r="O13" s="7">
        <v>0.69</v>
      </c>
      <c r="P13" s="7">
        <v>0</v>
      </c>
      <c r="Q13" s="8">
        <f t="shared" si="4"/>
        <v>0</v>
      </c>
      <c r="R13" s="7">
        <v>0.32</v>
      </c>
      <c r="S13" s="7">
        <v>0</v>
      </c>
      <c r="T13" s="8">
        <f t="shared" si="5"/>
        <v>0</v>
      </c>
      <c r="U13" s="7">
        <v>18.91</v>
      </c>
      <c r="V13" s="7">
        <v>0</v>
      </c>
      <c r="W13" s="8">
        <f t="shared" si="6"/>
        <v>0</v>
      </c>
      <c r="X13" s="7">
        <f t="shared" si="8"/>
        <v>49.81</v>
      </c>
      <c r="Y13" s="7">
        <f t="shared" si="8"/>
        <v>52.549600000000005</v>
      </c>
      <c r="Z13" s="8">
        <f t="shared" si="7"/>
        <v>105.50010038144951</v>
      </c>
      <c r="AA13" s="29">
        <v>240.80411739407225</v>
      </c>
      <c r="AB13" s="30">
        <v>150.00300000000001</v>
      </c>
      <c r="AC13" s="31">
        <v>62.292539522703592</v>
      </c>
    </row>
    <row r="14" spans="1:29" x14ac:dyDescent="0.25">
      <c r="A14" s="5">
        <v>10</v>
      </c>
      <c r="B14" s="6" t="s">
        <v>22</v>
      </c>
      <c r="C14" s="7">
        <v>251.5</v>
      </c>
      <c r="D14" s="7">
        <v>45.34</v>
      </c>
      <c r="E14" s="8">
        <f t="shared" si="0"/>
        <v>18.027833001988071</v>
      </c>
      <c r="F14" s="7">
        <v>0</v>
      </c>
      <c r="G14" s="7">
        <v>0</v>
      </c>
      <c r="H14" s="8" t="str">
        <f t="shared" si="1"/>
        <v>-</v>
      </c>
      <c r="I14" s="7">
        <v>19.510000000000002</v>
      </c>
      <c r="J14" s="7">
        <v>0.2</v>
      </c>
      <c r="K14" s="8">
        <f t="shared" si="2"/>
        <v>1.0251153254741159</v>
      </c>
      <c r="L14" s="7">
        <v>69.739999999999995</v>
      </c>
      <c r="M14" s="7">
        <v>6.77</v>
      </c>
      <c r="N14" s="8">
        <f t="shared" si="3"/>
        <v>9.7074849440780042</v>
      </c>
      <c r="O14" s="7">
        <v>0.63</v>
      </c>
      <c r="P14" s="7">
        <v>0</v>
      </c>
      <c r="Q14" s="8">
        <f t="shared" si="4"/>
        <v>0</v>
      </c>
      <c r="R14" s="7">
        <v>4.28</v>
      </c>
      <c r="S14" s="7">
        <v>0</v>
      </c>
      <c r="T14" s="8">
        <f t="shared" si="5"/>
        <v>0</v>
      </c>
      <c r="U14" s="7">
        <v>52.71</v>
      </c>
      <c r="V14" s="7">
        <v>1.27</v>
      </c>
      <c r="W14" s="8">
        <f t="shared" si="6"/>
        <v>2.4094099791310946</v>
      </c>
      <c r="X14" s="7">
        <f t="shared" si="8"/>
        <v>146.87</v>
      </c>
      <c r="Y14" s="7">
        <f t="shared" si="8"/>
        <v>8.24</v>
      </c>
      <c r="Z14" s="8">
        <f t="shared" si="7"/>
        <v>5.6104037584258188</v>
      </c>
      <c r="AA14" s="29">
        <v>585.0345673955286</v>
      </c>
      <c r="AB14" s="30">
        <v>89.03</v>
      </c>
      <c r="AC14" s="31">
        <v>15.217904199463966</v>
      </c>
    </row>
    <row r="15" spans="1:29" x14ac:dyDescent="0.25">
      <c r="A15" s="5">
        <v>11</v>
      </c>
      <c r="B15" s="6" t="s">
        <v>23</v>
      </c>
      <c r="C15" s="7">
        <v>9846.11</v>
      </c>
      <c r="D15" s="7">
        <v>4781.6208999999999</v>
      </c>
      <c r="E15" s="8">
        <f t="shared" si="0"/>
        <v>48.563553525199289</v>
      </c>
      <c r="F15" s="7">
        <v>116.75</v>
      </c>
      <c r="G15" s="7">
        <v>128.5213</v>
      </c>
      <c r="H15" s="8">
        <f t="shared" si="1"/>
        <v>110.08248394004282</v>
      </c>
      <c r="I15" s="7">
        <v>373.93</v>
      </c>
      <c r="J15" s="7">
        <v>24.974399999999999</v>
      </c>
      <c r="K15" s="8">
        <f t="shared" si="2"/>
        <v>6.6788971197817766</v>
      </c>
      <c r="L15" s="7">
        <v>2013.17</v>
      </c>
      <c r="M15" s="7">
        <v>277.63119999999998</v>
      </c>
      <c r="N15" s="8">
        <f t="shared" si="3"/>
        <v>13.790747924914436</v>
      </c>
      <c r="O15" s="7">
        <v>76.17</v>
      </c>
      <c r="P15" s="7">
        <v>4.6816000000000004</v>
      </c>
      <c r="Q15" s="8">
        <f t="shared" si="4"/>
        <v>6.14625180517264</v>
      </c>
      <c r="R15" s="7">
        <v>76.3</v>
      </c>
      <c r="S15" s="7">
        <v>0</v>
      </c>
      <c r="T15" s="8">
        <f t="shared" si="5"/>
        <v>0</v>
      </c>
      <c r="U15" s="7">
        <v>844.96</v>
      </c>
      <c r="V15" s="7">
        <v>0.61339999999999995</v>
      </c>
      <c r="W15" s="8">
        <f t="shared" si="6"/>
        <v>7.2595152433251264E-2</v>
      </c>
      <c r="X15" s="7">
        <f t="shared" si="8"/>
        <v>3384.53</v>
      </c>
      <c r="Y15" s="7">
        <f t="shared" si="8"/>
        <v>307.9006</v>
      </c>
      <c r="Z15" s="8">
        <f t="shared" si="7"/>
        <v>9.0972926817017417</v>
      </c>
      <c r="AA15" s="29">
        <v>43060.183265247259</v>
      </c>
      <c r="AB15" s="30">
        <v>13899.040100000002</v>
      </c>
      <c r="AC15" s="32">
        <v>32.278172190729045</v>
      </c>
    </row>
    <row r="16" spans="1:29" x14ac:dyDescent="0.25">
      <c r="A16" s="5">
        <v>12</v>
      </c>
      <c r="B16" s="6" t="s">
        <v>24</v>
      </c>
      <c r="C16" s="7">
        <v>9189.16</v>
      </c>
      <c r="D16" s="7">
        <v>5857.55</v>
      </c>
      <c r="E16" s="8">
        <f t="shared" si="0"/>
        <v>63.744128951939025</v>
      </c>
      <c r="F16" s="7">
        <v>325.95</v>
      </c>
      <c r="G16" s="7">
        <v>0</v>
      </c>
      <c r="H16" s="8">
        <f t="shared" si="1"/>
        <v>0</v>
      </c>
      <c r="I16" s="7">
        <v>487.75</v>
      </c>
      <c r="J16" s="7">
        <v>49.86</v>
      </c>
      <c r="K16" s="8">
        <f t="shared" si="2"/>
        <v>10.222450025627882</v>
      </c>
      <c r="L16" s="7">
        <v>3344.56</v>
      </c>
      <c r="M16" s="7">
        <v>74.69</v>
      </c>
      <c r="N16" s="8">
        <f t="shared" si="3"/>
        <v>2.2331786542923435</v>
      </c>
      <c r="O16" s="7">
        <v>178.42</v>
      </c>
      <c r="P16" s="7">
        <v>0</v>
      </c>
      <c r="Q16" s="8">
        <f t="shared" si="4"/>
        <v>0</v>
      </c>
      <c r="R16" s="7">
        <v>195.76</v>
      </c>
      <c r="S16" s="7">
        <v>0</v>
      </c>
      <c r="T16" s="8">
        <f t="shared" si="5"/>
        <v>0</v>
      </c>
      <c r="U16" s="7">
        <v>1380</v>
      </c>
      <c r="V16" s="7">
        <v>0</v>
      </c>
      <c r="W16" s="8">
        <f t="shared" si="6"/>
        <v>0</v>
      </c>
      <c r="X16" s="7">
        <f t="shared" si="8"/>
        <v>5586.49</v>
      </c>
      <c r="Y16" s="7">
        <f t="shared" si="8"/>
        <v>124.55</v>
      </c>
      <c r="Z16" s="8">
        <f t="shared" si="7"/>
        <v>2.2294857772948666</v>
      </c>
      <c r="AA16" s="29">
        <v>44122.052921338647</v>
      </c>
      <c r="AB16" s="30">
        <v>10105.469999999999</v>
      </c>
      <c r="AC16" s="31">
        <v>22.903444719619365</v>
      </c>
    </row>
    <row r="17" spans="1:29" x14ac:dyDescent="0.25">
      <c r="A17" s="49" t="s">
        <v>25</v>
      </c>
      <c r="B17" s="50"/>
      <c r="C17" s="9">
        <f>SUM(C5:C16)</f>
        <v>30381.81</v>
      </c>
      <c r="D17" s="9">
        <f>SUM(D5:D16)</f>
        <v>12266.3781</v>
      </c>
      <c r="E17" s="10">
        <f t="shared" si="0"/>
        <v>40.374086007384022</v>
      </c>
      <c r="F17" s="9">
        <f>SUM(F5:F16)</f>
        <v>795.75</v>
      </c>
      <c r="G17" s="9">
        <f>SUM(G5:G16)</f>
        <v>128.5213</v>
      </c>
      <c r="H17" s="10">
        <f t="shared" si="1"/>
        <v>16.150964498900407</v>
      </c>
      <c r="I17" s="9">
        <f>SUM(I5:I16)</f>
        <v>1397.45</v>
      </c>
      <c r="J17" s="9">
        <f>SUM(J5:J16)</f>
        <v>108.1223</v>
      </c>
      <c r="K17" s="10">
        <f t="shared" si="2"/>
        <v>7.7371140291244762</v>
      </c>
      <c r="L17" s="9">
        <f>SUM(L5:L16)</f>
        <v>8119.82</v>
      </c>
      <c r="M17" s="9">
        <f>SUM(M5:M16)</f>
        <v>661.46839999999997</v>
      </c>
      <c r="N17" s="10">
        <f t="shared" si="3"/>
        <v>8.146343145537708</v>
      </c>
      <c r="O17" s="9">
        <f>SUM(O5:O16)</f>
        <v>343.11</v>
      </c>
      <c r="P17" s="9">
        <f>SUM(P5:P16)</f>
        <v>7.664200000000001</v>
      </c>
      <c r="Q17" s="10">
        <f t="shared" si="4"/>
        <v>2.233744280259975</v>
      </c>
      <c r="R17" s="9">
        <f>SUM(R5:R16)</f>
        <v>439.96999999999997</v>
      </c>
      <c r="S17" s="9">
        <f>SUM(S5:S16)</f>
        <v>0</v>
      </c>
      <c r="T17" s="10">
        <f t="shared" si="5"/>
        <v>0</v>
      </c>
      <c r="U17" s="9">
        <f>SUM(U5:U16)</f>
        <v>3769.08</v>
      </c>
      <c r="V17" s="9">
        <f>SUM(V5:V16)</f>
        <v>1481.6163000000001</v>
      </c>
      <c r="W17" s="10">
        <f t="shared" si="6"/>
        <v>39.309759941418072</v>
      </c>
      <c r="X17" s="9">
        <f>SUM(X5:X16)</f>
        <v>14069.43</v>
      </c>
      <c r="Y17" s="9">
        <f>SUM(Y5:Y16)</f>
        <v>2258.8712000000005</v>
      </c>
      <c r="Z17" s="10">
        <f t="shared" si="7"/>
        <v>16.055172100077975</v>
      </c>
      <c r="AA17" s="33">
        <v>142403.09646171608</v>
      </c>
      <c r="AB17" s="34">
        <v>35404.676299999999</v>
      </c>
      <c r="AC17" s="35">
        <v>24.862293854346248</v>
      </c>
    </row>
    <row r="18" spans="1:29" x14ac:dyDescent="0.25">
      <c r="A18" s="5">
        <v>13</v>
      </c>
      <c r="B18" s="6" t="s">
        <v>26</v>
      </c>
      <c r="C18" s="7">
        <v>731.7</v>
      </c>
      <c r="D18" s="7">
        <v>30.088899999999999</v>
      </c>
      <c r="E18" s="8">
        <f t="shared" si="0"/>
        <v>4.1121907885745523</v>
      </c>
      <c r="F18" s="7">
        <v>1.25</v>
      </c>
      <c r="G18" s="7">
        <v>0</v>
      </c>
      <c r="H18" s="8">
        <f t="shared" si="1"/>
        <v>0</v>
      </c>
      <c r="I18" s="7">
        <v>40.24</v>
      </c>
      <c r="J18" s="7">
        <v>2.2069000000000001</v>
      </c>
      <c r="K18" s="8">
        <f t="shared" si="2"/>
        <v>5.484343936381709</v>
      </c>
      <c r="L18" s="7">
        <v>194.78</v>
      </c>
      <c r="M18" s="7">
        <v>8.8223000000000003</v>
      </c>
      <c r="N18" s="8">
        <f t="shared" si="3"/>
        <v>4.5293664647294385</v>
      </c>
      <c r="O18" s="7">
        <v>2.39</v>
      </c>
      <c r="P18" s="7">
        <v>0</v>
      </c>
      <c r="Q18" s="8">
        <f t="shared" si="4"/>
        <v>0</v>
      </c>
      <c r="R18" s="7">
        <v>4.7699999999999996</v>
      </c>
      <c r="S18" s="7">
        <v>0</v>
      </c>
      <c r="T18" s="8">
        <f t="shared" si="5"/>
        <v>0</v>
      </c>
      <c r="U18" s="7">
        <v>78.58</v>
      </c>
      <c r="V18" s="7">
        <v>0.70089999999999997</v>
      </c>
      <c r="W18" s="8">
        <f t="shared" si="6"/>
        <v>0.89195724102825147</v>
      </c>
      <c r="X18" s="7">
        <f t="shared" si="8"/>
        <v>320.76</v>
      </c>
      <c r="Y18" s="7">
        <f t="shared" si="8"/>
        <v>11.7301</v>
      </c>
      <c r="Z18" s="8">
        <f t="shared" si="7"/>
        <v>3.6569709440079814</v>
      </c>
      <c r="AA18" s="29">
        <v>2214.2399999999998</v>
      </c>
      <c r="AB18" s="30">
        <v>302.34320000000002</v>
      </c>
      <c r="AC18" s="31">
        <v>13.654490931425682</v>
      </c>
    </row>
    <row r="19" spans="1:29" x14ac:dyDescent="0.25">
      <c r="A19" s="5">
        <v>14</v>
      </c>
      <c r="B19" s="6" t="s">
        <v>27</v>
      </c>
      <c r="C19" s="7">
        <v>30.79</v>
      </c>
      <c r="D19" s="7">
        <v>49.970500000000001</v>
      </c>
      <c r="E19" s="8">
        <f t="shared" si="0"/>
        <v>162.29457616109127</v>
      </c>
      <c r="F19" s="7">
        <v>0</v>
      </c>
      <c r="G19" s="7">
        <v>0</v>
      </c>
      <c r="H19" s="8" t="str">
        <f t="shared" si="1"/>
        <v>-</v>
      </c>
      <c r="I19" s="7">
        <v>0</v>
      </c>
      <c r="J19" s="7">
        <v>0</v>
      </c>
      <c r="K19" s="8" t="str">
        <f t="shared" si="2"/>
        <v>-</v>
      </c>
      <c r="L19" s="7">
        <v>0</v>
      </c>
      <c r="M19" s="7">
        <v>0</v>
      </c>
      <c r="N19" s="8" t="str">
        <f t="shared" si="3"/>
        <v>-</v>
      </c>
      <c r="O19" s="7">
        <v>0</v>
      </c>
      <c r="P19" s="7">
        <v>0</v>
      </c>
      <c r="Q19" s="8" t="str">
        <f t="shared" si="4"/>
        <v>-</v>
      </c>
      <c r="R19" s="7">
        <v>0</v>
      </c>
      <c r="S19" s="7">
        <v>0</v>
      </c>
      <c r="T19" s="8" t="str">
        <f t="shared" si="5"/>
        <v>-</v>
      </c>
      <c r="U19" s="7">
        <v>0</v>
      </c>
      <c r="V19" s="7">
        <v>0</v>
      </c>
      <c r="W19" s="8" t="str">
        <f t="shared" si="6"/>
        <v>-</v>
      </c>
      <c r="X19" s="7">
        <f t="shared" si="8"/>
        <v>0</v>
      </c>
      <c r="Y19" s="7">
        <f t="shared" si="8"/>
        <v>0</v>
      </c>
      <c r="Z19" s="8" t="str">
        <f t="shared" si="7"/>
        <v>-</v>
      </c>
      <c r="AA19" s="29">
        <v>30.79</v>
      </c>
      <c r="AB19" s="30">
        <v>70.752499999999998</v>
      </c>
      <c r="AC19" s="31">
        <v>229.79051640142902</v>
      </c>
    </row>
    <row r="20" spans="1:29" x14ac:dyDescent="0.25">
      <c r="A20" s="5">
        <v>15</v>
      </c>
      <c r="B20" s="6" t="s">
        <v>28</v>
      </c>
      <c r="C20" s="7">
        <v>59.25</v>
      </c>
      <c r="D20" s="7">
        <v>0</v>
      </c>
      <c r="E20" s="8">
        <f t="shared" si="0"/>
        <v>0</v>
      </c>
      <c r="F20" s="7">
        <v>0</v>
      </c>
      <c r="G20" s="7">
        <v>0</v>
      </c>
      <c r="H20" s="8" t="str">
        <f t="shared" si="1"/>
        <v>-</v>
      </c>
      <c r="I20" s="7">
        <v>2.31</v>
      </c>
      <c r="J20" s="7">
        <v>0</v>
      </c>
      <c r="K20" s="8">
        <f t="shared" si="2"/>
        <v>0</v>
      </c>
      <c r="L20" s="7">
        <v>10.3</v>
      </c>
      <c r="M20" s="7">
        <v>0</v>
      </c>
      <c r="N20" s="8">
        <f t="shared" si="3"/>
        <v>0</v>
      </c>
      <c r="O20" s="7">
        <v>0.03</v>
      </c>
      <c r="P20" s="7">
        <v>0</v>
      </c>
      <c r="Q20" s="8">
        <f t="shared" si="4"/>
        <v>0</v>
      </c>
      <c r="R20" s="7">
        <v>0.45</v>
      </c>
      <c r="S20" s="7">
        <v>0</v>
      </c>
      <c r="T20" s="8">
        <f t="shared" si="5"/>
        <v>0</v>
      </c>
      <c r="U20" s="7">
        <v>9.2100000000000009</v>
      </c>
      <c r="V20" s="7">
        <v>11.23</v>
      </c>
      <c r="W20" s="8">
        <f t="shared" si="6"/>
        <v>121.93268186753527</v>
      </c>
      <c r="X20" s="7">
        <f t="shared" si="8"/>
        <v>22.3</v>
      </c>
      <c r="Y20" s="7">
        <f t="shared" si="8"/>
        <v>11.23</v>
      </c>
      <c r="Z20" s="8">
        <f t="shared" si="7"/>
        <v>50.358744394618839</v>
      </c>
      <c r="AA20" s="29">
        <v>122.19</v>
      </c>
      <c r="AB20" s="30">
        <v>11.23</v>
      </c>
      <c r="AC20" s="31">
        <v>9.1906047958098043</v>
      </c>
    </row>
    <row r="21" spans="1:29" x14ac:dyDescent="0.25">
      <c r="A21" s="5">
        <v>16</v>
      </c>
      <c r="B21" s="6" t="s">
        <v>29</v>
      </c>
      <c r="C21" s="7">
        <v>297.57</v>
      </c>
      <c r="D21" s="7">
        <v>3.3456000000000001</v>
      </c>
      <c r="E21" s="8">
        <f t="shared" si="0"/>
        <v>1.1243068857747758</v>
      </c>
      <c r="F21" s="7">
        <v>0</v>
      </c>
      <c r="G21" s="7">
        <v>0</v>
      </c>
      <c r="H21" s="8" t="str">
        <f t="shared" si="1"/>
        <v>-</v>
      </c>
      <c r="I21" s="7">
        <v>15.01</v>
      </c>
      <c r="J21" s="7">
        <v>0</v>
      </c>
      <c r="K21" s="8">
        <f t="shared" si="2"/>
        <v>0</v>
      </c>
      <c r="L21" s="7">
        <v>57.79</v>
      </c>
      <c r="M21" s="7">
        <v>0.105</v>
      </c>
      <c r="N21" s="8">
        <f t="shared" si="3"/>
        <v>0.18169233431389514</v>
      </c>
      <c r="O21" s="7">
        <v>0.08</v>
      </c>
      <c r="P21" s="7">
        <v>0</v>
      </c>
      <c r="Q21" s="8">
        <f t="shared" si="4"/>
        <v>0</v>
      </c>
      <c r="R21" s="7">
        <v>1.48</v>
      </c>
      <c r="S21" s="7">
        <v>2</v>
      </c>
      <c r="T21" s="8">
        <f t="shared" si="5"/>
        <v>135.13513513513513</v>
      </c>
      <c r="U21" s="7">
        <v>19.11</v>
      </c>
      <c r="V21" s="7">
        <v>0</v>
      </c>
      <c r="W21" s="8">
        <f t="shared" si="6"/>
        <v>0</v>
      </c>
      <c r="X21" s="7">
        <f t="shared" si="8"/>
        <v>93.47</v>
      </c>
      <c r="Y21" s="7">
        <f t="shared" si="8"/>
        <v>2.105</v>
      </c>
      <c r="Z21" s="8">
        <f t="shared" si="7"/>
        <v>2.252059484326522</v>
      </c>
      <c r="AA21" s="29">
        <v>603.84999999999991</v>
      </c>
      <c r="AB21" s="30">
        <v>64.06089999999999</v>
      </c>
      <c r="AC21" s="31">
        <v>10.608743893350997</v>
      </c>
    </row>
    <row r="22" spans="1:29" x14ac:dyDescent="0.25">
      <c r="A22" s="5">
        <v>17</v>
      </c>
      <c r="B22" s="6" t="s">
        <v>30</v>
      </c>
      <c r="C22" s="7">
        <v>199.89</v>
      </c>
      <c r="D22" s="7">
        <v>4.3807</v>
      </c>
      <c r="E22" s="8">
        <f t="shared" si="0"/>
        <v>2.191555355445495</v>
      </c>
      <c r="F22" s="7">
        <v>0</v>
      </c>
      <c r="G22" s="7">
        <v>0</v>
      </c>
      <c r="H22" s="8" t="str">
        <f t="shared" si="1"/>
        <v>-</v>
      </c>
      <c r="I22" s="7">
        <v>9.7899999999999991</v>
      </c>
      <c r="J22" s="7">
        <v>0</v>
      </c>
      <c r="K22" s="8">
        <f t="shared" si="2"/>
        <v>0</v>
      </c>
      <c r="L22" s="7">
        <v>46.88</v>
      </c>
      <c r="M22" s="7">
        <v>2.89</v>
      </c>
      <c r="N22" s="8">
        <f t="shared" si="3"/>
        <v>6.1646757679180881</v>
      </c>
      <c r="O22" s="7">
        <v>1.49</v>
      </c>
      <c r="P22" s="7">
        <v>0</v>
      </c>
      <c r="Q22" s="8">
        <f t="shared" si="4"/>
        <v>0</v>
      </c>
      <c r="R22" s="7">
        <v>1.1399999999999999</v>
      </c>
      <c r="S22" s="7">
        <v>0</v>
      </c>
      <c r="T22" s="8">
        <f t="shared" si="5"/>
        <v>0</v>
      </c>
      <c r="U22" s="7">
        <v>27.69</v>
      </c>
      <c r="V22" s="7">
        <v>0.05</v>
      </c>
      <c r="W22" s="8">
        <f t="shared" si="6"/>
        <v>0.18057060310581435</v>
      </c>
      <c r="X22" s="7">
        <f t="shared" si="8"/>
        <v>86.990000000000009</v>
      </c>
      <c r="Y22" s="7">
        <f t="shared" si="8"/>
        <v>2.94</v>
      </c>
      <c r="Z22" s="8">
        <f t="shared" si="7"/>
        <v>3.3796988159558565</v>
      </c>
      <c r="AA22" s="29">
        <v>456.36</v>
      </c>
      <c r="AB22" s="30">
        <v>38.424399999999999</v>
      </c>
      <c r="AC22" s="31">
        <v>8.419756332719782</v>
      </c>
    </row>
    <row r="23" spans="1:29" x14ac:dyDescent="0.25">
      <c r="A23" s="5">
        <v>18</v>
      </c>
      <c r="B23" s="6" t="s">
        <v>31</v>
      </c>
      <c r="C23" s="7">
        <v>65.260000000000005</v>
      </c>
      <c r="D23" s="7">
        <v>4.5590000000000002</v>
      </c>
      <c r="E23" s="8">
        <f t="shared" si="0"/>
        <v>6.9859025436714672</v>
      </c>
      <c r="F23" s="7">
        <v>0</v>
      </c>
      <c r="G23" s="7">
        <v>0</v>
      </c>
      <c r="H23" s="8" t="str">
        <f t="shared" si="1"/>
        <v>-</v>
      </c>
      <c r="I23" s="7">
        <v>1.26</v>
      </c>
      <c r="J23" s="7">
        <v>0.1237</v>
      </c>
      <c r="K23" s="8">
        <f t="shared" si="2"/>
        <v>9.8174603174603181</v>
      </c>
      <c r="L23" s="7">
        <v>7.25</v>
      </c>
      <c r="M23" s="7">
        <v>3.8769</v>
      </c>
      <c r="N23" s="8">
        <f t="shared" si="3"/>
        <v>53.474482758620695</v>
      </c>
      <c r="O23" s="7">
        <v>0.03</v>
      </c>
      <c r="P23" s="7">
        <v>0</v>
      </c>
      <c r="Q23" s="8">
        <f t="shared" si="4"/>
        <v>0</v>
      </c>
      <c r="R23" s="7">
        <v>0.57999999999999996</v>
      </c>
      <c r="S23" s="7">
        <v>0</v>
      </c>
      <c r="T23" s="8">
        <f t="shared" si="5"/>
        <v>0</v>
      </c>
      <c r="U23" s="7">
        <v>8.3699999999999992</v>
      </c>
      <c r="V23" s="7">
        <v>0</v>
      </c>
      <c r="W23" s="8">
        <f t="shared" si="6"/>
        <v>0</v>
      </c>
      <c r="X23" s="7">
        <f t="shared" si="8"/>
        <v>17.489999999999998</v>
      </c>
      <c r="Y23" s="7">
        <f t="shared" si="8"/>
        <v>4.0006000000000004</v>
      </c>
      <c r="Z23" s="8">
        <f t="shared" si="7"/>
        <v>22.873642081189256</v>
      </c>
      <c r="AA23" s="29">
        <v>114.2</v>
      </c>
      <c r="AB23" s="30">
        <v>20.143500000000003</v>
      </c>
      <c r="AC23" s="31">
        <v>17.638791593695274</v>
      </c>
    </row>
    <row r="24" spans="1:29" x14ac:dyDescent="0.25">
      <c r="A24" s="5">
        <v>19</v>
      </c>
      <c r="B24" s="6" t="s">
        <v>32</v>
      </c>
      <c r="C24" s="7">
        <v>67.959999999999994</v>
      </c>
      <c r="D24" s="7">
        <v>6.7699999999999996E-2</v>
      </c>
      <c r="E24" s="8">
        <f t="shared" si="0"/>
        <v>9.9617422012948792E-2</v>
      </c>
      <c r="F24" s="7">
        <v>0</v>
      </c>
      <c r="G24" s="7">
        <v>0</v>
      </c>
      <c r="H24" s="8" t="str">
        <f t="shared" si="1"/>
        <v>-</v>
      </c>
      <c r="I24" s="7">
        <v>3.32</v>
      </c>
      <c r="J24" s="7">
        <v>0</v>
      </c>
      <c r="K24" s="8">
        <f t="shared" si="2"/>
        <v>0</v>
      </c>
      <c r="L24" s="7">
        <v>15.14</v>
      </c>
      <c r="M24" s="7">
        <v>0.45269999999999999</v>
      </c>
      <c r="N24" s="8">
        <f t="shared" si="3"/>
        <v>2.9900924702774105</v>
      </c>
      <c r="O24" s="7">
        <v>0.03</v>
      </c>
      <c r="P24" s="7">
        <v>0</v>
      </c>
      <c r="Q24" s="8">
        <f t="shared" si="4"/>
        <v>0</v>
      </c>
      <c r="R24" s="7">
        <v>0.82</v>
      </c>
      <c r="S24" s="7">
        <v>0</v>
      </c>
      <c r="T24" s="8">
        <f t="shared" si="5"/>
        <v>0</v>
      </c>
      <c r="U24" s="7">
        <v>10.56</v>
      </c>
      <c r="V24" s="7">
        <v>0</v>
      </c>
      <c r="W24" s="8">
        <f t="shared" si="6"/>
        <v>0</v>
      </c>
      <c r="X24" s="7">
        <f t="shared" si="8"/>
        <v>29.870000000000005</v>
      </c>
      <c r="Y24" s="7">
        <f t="shared" si="8"/>
        <v>0.45269999999999999</v>
      </c>
      <c r="Z24" s="8">
        <f t="shared" si="7"/>
        <v>1.5155674589889521</v>
      </c>
      <c r="AA24" s="29">
        <v>170.07999999999998</v>
      </c>
      <c r="AB24" s="30">
        <v>28.674599999999998</v>
      </c>
      <c r="AC24" s="31">
        <v>16.859477892756349</v>
      </c>
    </row>
    <row r="25" spans="1:29" x14ac:dyDescent="0.25">
      <c r="A25" s="5">
        <v>20</v>
      </c>
      <c r="B25" s="6" t="s">
        <v>33</v>
      </c>
      <c r="C25" s="7">
        <v>114.81</v>
      </c>
      <c r="D25" s="7">
        <v>33.78</v>
      </c>
      <c r="E25" s="8">
        <f t="shared" si="0"/>
        <v>29.422524170368433</v>
      </c>
      <c r="F25" s="7">
        <v>0</v>
      </c>
      <c r="G25" s="7">
        <v>0</v>
      </c>
      <c r="H25" s="8" t="str">
        <f t="shared" si="1"/>
        <v>-</v>
      </c>
      <c r="I25" s="7">
        <v>6.65</v>
      </c>
      <c r="J25" s="7">
        <v>0.11</v>
      </c>
      <c r="K25" s="8">
        <f t="shared" si="2"/>
        <v>1.6541353383458646</v>
      </c>
      <c r="L25" s="7">
        <v>32.79</v>
      </c>
      <c r="M25" s="7">
        <v>0.96</v>
      </c>
      <c r="N25" s="8">
        <f t="shared" si="3"/>
        <v>2.9277218664226901</v>
      </c>
      <c r="O25" s="7">
        <v>0.03</v>
      </c>
      <c r="P25" s="7">
        <v>0</v>
      </c>
      <c r="Q25" s="8">
        <f t="shared" si="4"/>
        <v>0</v>
      </c>
      <c r="R25" s="7">
        <v>1.51</v>
      </c>
      <c r="S25" s="7">
        <v>0</v>
      </c>
      <c r="T25" s="8">
        <f t="shared" si="5"/>
        <v>0</v>
      </c>
      <c r="U25" s="7">
        <v>15.34</v>
      </c>
      <c r="V25" s="7">
        <v>0.01</v>
      </c>
      <c r="W25" s="8">
        <f t="shared" si="6"/>
        <v>6.51890482398957E-2</v>
      </c>
      <c r="X25" s="7">
        <f t="shared" si="8"/>
        <v>56.319999999999993</v>
      </c>
      <c r="Y25" s="7">
        <f t="shared" si="8"/>
        <v>1.08</v>
      </c>
      <c r="Z25" s="8">
        <f t="shared" si="7"/>
        <v>1.9176136363636367</v>
      </c>
      <c r="AA25" s="29">
        <v>439.6</v>
      </c>
      <c r="AB25" s="30">
        <v>200.62</v>
      </c>
      <c r="AC25" s="31">
        <v>45.63694267515924</v>
      </c>
    </row>
    <row r="26" spans="1:29" x14ac:dyDescent="0.25">
      <c r="A26" s="5">
        <v>21</v>
      </c>
      <c r="B26" s="6" t="s">
        <v>34</v>
      </c>
      <c r="C26" s="7">
        <v>1859.13</v>
      </c>
      <c r="D26" s="7">
        <v>207.63200000000001</v>
      </c>
      <c r="E26" s="8">
        <f t="shared" si="0"/>
        <v>11.168234604357952</v>
      </c>
      <c r="F26" s="7">
        <v>13</v>
      </c>
      <c r="G26" s="7">
        <v>0</v>
      </c>
      <c r="H26" s="8">
        <f t="shared" si="1"/>
        <v>0</v>
      </c>
      <c r="I26" s="7">
        <v>22.84</v>
      </c>
      <c r="J26" s="7">
        <v>0</v>
      </c>
      <c r="K26" s="8">
        <f t="shared" si="2"/>
        <v>0</v>
      </c>
      <c r="L26" s="7">
        <v>140.59</v>
      </c>
      <c r="M26" s="7">
        <v>2.3879999999999999</v>
      </c>
      <c r="N26" s="8">
        <f t="shared" si="3"/>
        <v>1.6985560850700618</v>
      </c>
      <c r="O26" s="7">
        <v>6.7</v>
      </c>
      <c r="P26" s="7">
        <v>0</v>
      </c>
      <c r="Q26" s="8">
        <f t="shared" si="4"/>
        <v>0</v>
      </c>
      <c r="R26" s="7">
        <v>9.5500000000000007</v>
      </c>
      <c r="S26" s="7">
        <v>0</v>
      </c>
      <c r="T26" s="8">
        <f t="shared" si="5"/>
        <v>0</v>
      </c>
      <c r="U26" s="7">
        <v>99.02</v>
      </c>
      <c r="V26" s="7">
        <v>3.0030999999999999</v>
      </c>
      <c r="W26" s="8">
        <f t="shared" si="6"/>
        <v>3.0328216521914766</v>
      </c>
      <c r="X26" s="7">
        <f t="shared" si="8"/>
        <v>278.7</v>
      </c>
      <c r="Y26" s="7">
        <f t="shared" si="8"/>
        <v>5.3910999999999998</v>
      </c>
      <c r="Z26" s="8">
        <f t="shared" si="7"/>
        <v>1.9343738787226408</v>
      </c>
      <c r="AA26" s="29">
        <v>5269.91</v>
      </c>
      <c r="AB26" s="30">
        <v>817.63370000000009</v>
      </c>
      <c r="AC26" s="31">
        <v>15.515135932112694</v>
      </c>
    </row>
    <row r="27" spans="1:29" x14ac:dyDescent="0.25">
      <c r="A27" s="5">
        <v>22</v>
      </c>
      <c r="B27" s="6" t="s">
        <v>35</v>
      </c>
      <c r="C27" s="7">
        <v>2145.21</v>
      </c>
      <c r="D27" s="7">
        <v>1342.0420999999999</v>
      </c>
      <c r="E27" s="8">
        <f t="shared" si="0"/>
        <v>62.559940518643856</v>
      </c>
      <c r="F27" s="7">
        <v>253.8</v>
      </c>
      <c r="G27" s="7">
        <v>0.5</v>
      </c>
      <c r="H27" s="8">
        <f t="shared" si="1"/>
        <v>0.1970055161544523</v>
      </c>
      <c r="I27" s="7">
        <v>28.93</v>
      </c>
      <c r="J27" s="7">
        <v>1.8232999999999999</v>
      </c>
      <c r="K27" s="8">
        <f t="shared" si="2"/>
        <v>6.3024541997926029</v>
      </c>
      <c r="L27" s="7">
        <v>650.39</v>
      </c>
      <c r="M27" s="7">
        <v>8.8183000000000007</v>
      </c>
      <c r="N27" s="8">
        <f t="shared" si="3"/>
        <v>1.3558480296437523</v>
      </c>
      <c r="O27" s="7">
        <v>6.98</v>
      </c>
      <c r="P27" s="7">
        <v>0</v>
      </c>
      <c r="Q27" s="8">
        <f t="shared" si="4"/>
        <v>0</v>
      </c>
      <c r="R27" s="7">
        <v>8.6300000000000008</v>
      </c>
      <c r="S27" s="7">
        <v>0</v>
      </c>
      <c r="T27" s="8">
        <f t="shared" si="5"/>
        <v>0</v>
      </c>
      <c r="U27" s="7">
        <v>107.49</v>
      </c>
      <c r="V27" s="7">
        <v>0</v>
      </c>
      <c r="W27" s="8">
        <f t="shared" si="6"/>
        <v>0</v>
      </c>
      <c r="X27" s="7">
        <f t="shared" si="8"/>
        <v>802.42</v>
      </c>
      <c r="Y27" s="7">
        <f t="shared" si="8"/>
        <v>10.6416</v>
      </c>
      <c r="Z27" s="8">
        <f t="shared" si="7"/>
        <v>1.3261882804516338</v>
      </c>
      <c r="AA27" s="29">
        <v>5501.91</v>
      </c>
      <c r="AB27" s="30">
        <v>1874.1437999999998</v>
      </c>
      <c r="AC27" s="31">
        <v>34.063512489299164</v>
      </c>
    </row>
    <row r="28" spans="1:29" x14ac:dyDescent="0.25">
      <c r="A28" s="5">
        <v>23</v>
      </c>
      <c r="B28" s="6" t="s">
        <v>36</v>
      </c>
      <c r="C28" s="7">
        <v>745.06</v>
      </c>
      <c r="D28" s="7">
        <v>149.43510000000001</v>
      </c>
      <c r="E28" s="8">
        <f t="shared" si="0"/>
        <v>20.056787372829035</v>
      </c>
      <c r="F28" s="7">
        <v>1.5</v>
      </c>
      <c r="G28" s="7">
        <v>0</v>
      </c>
      <c r="H28" s="8">
        <f t="shared" si="1"/>
        <v>0</v>
      </c>
      <c r="I28" s="7">
        <v>19.84</v>
      </c>
      <c r="J28" s="7">
        <v>1.0447</v>
      </c>
      <c r="K28" s="8">
        <f t="shared" si="2"/>
        <v>5.265625</v>
      </c>
      <c r="L28" s="7">
        <v>176.35</v>
      </c>
      <c r="M28" s="7">
        <v>12.571400000000001</v>
      </c>
      <c r="N28" s="8">
        <f t="shared" si="3"/>
        <v>7.1286645874681041</v>
      </c>
      <c r="O28" s="7">
        <v>2.62</v>
      </c>
      <c r="P28" s="7">
        <v>0</v>
      </c>
      <c r="Q28" s="8">
        <f t="shared" si="4"/>
        <v>0</v>
      </c>
      <c r="R28" s="7">
        <v>4.22</v>
      </c>
      <c r="S28" s="7">
        <v>0</v>
      </c>
      <c r="T28" s="8">
        <f t="shared" si="5"/>
        <v>0</v>
      </c>
      <c r="U28" s="7">
        <v>56.2</v>
      </c>
      <c r="V28" s="7">
        <v>0</v>
      </c>
      <c r="W28" s="8">
        <f t="shared" si="6"/>
        <v>0</v>
      </c>
      <c r="X28" s="7">
        <f t="shared" si="8"/>
        <v>259.23</v>
      </c>
      <c r="Y28" s="7">
        <f t="shared" si="8"/>
        <v>13.616100000000001</v>
      </c>
      <c r="Z28" s="8">
        <f t="shared" si="7"/>
        <v>5.2525170697835897</v>
      </c>
      <c r="AA28" s="29">
        <v>1695.72</v>
      </c>
      <c r="AB28" s="30">
        <v>503.51210000000009</v>
      </c>
      <c r="AC28" s="31">
        <v>29.69311560870899</v>
      </c>
    </row>
    <row r="29" spans="1:29" x14ac:dyDescent="0.25">
      <c r="A29" s="5">
        <v>24</v>
      </c>
      <c r="B29" s="6" t="s">
        <v>37</v>
      </c>
      <c r="C29" s="7">
        <v>40.799999999999997</v>
      </c>
      <c r="D29" s="7">
        <v>85.01</v>
      </c>
      <c r="E29" s="8">
        <f t="shared" si="0"/>
        <v>208.35784313725492</v>
      </c>
      <c r="F29" s="7">
        <v>0</v>
      </c>
      <c r="G29" s="7">
        <v>0</v>
      </c>
      <c r="H29" s="8" t="str">
        <f t="shared" si="1"/>
        <v>-</v>
      </c>
      <c r="I29" s="7">
        <v>0</v>
      </c>
      <c r="J29" s="7">
        <v>0</v>
      </c>
      <c r="K29" s="8" t="str">
        <f t="shared" si="2"/>
        <v>-</v>
      </c>
      <c r="L29" s="7">
        <v>2.73</v>
      </c>
      <c r="M29" s="7">
        <v>2.06</v>
      </c>
      <c r="N29" s="8">
        <f t="shared" si="3"/>
        <v>75.45787545787546</v>
      </c>
      <c r="O29" s="7">
        <v>0</v>
      </c>
      <c r="P29" s="7">
        <v>0</v>
      </c>
      <c r="Q29" s="8" t="str">
        <f t="shared" si="4"/>
        <v>-</v>
      </c>
      <c r="R29" s="7">
        <v>0</v>
      </c>
      <c r="S29" s="7">
        <v>0</v>
      </c>
      <c r="T29" s="8" t="str">
        <f t="shared" si="5"/>
        <v>-</v>
      </c>
      <c r="U29" s="7">
        <v>1.03</v>
      </c>
      <c r="V29" s="7">
        <v>0</v>
      </c>
      <c r="W29" s="8">
        <f t="shared" si="6"/>
        <v>0</v>
      </c>
      <c r="X29" s="7">
        <f t="shared" si="8"/>
        <v>3.76</v>
      </c>
      <c r="Y29" s="7">
        <f t="shared" si="8"/>
        <v>2.06</v>
      </c>
      <c r="Z29" s="8">
        <f t="shared" si="7"/>
        <v>54.787234042553202</v>
      </c>
      <c r="AA29" s="29">
        <v>45.789999999999992</v>
      </c>
      <c r="AB29" s="30">
        <v>116.58000000000001</v>
      </c>
      <c r="AC29" s="31">
        <v>254.59707359685527</v>
      </c>
    </row>
    <row r="30" spans="1:29" x14ac:dyDescent="0.25">
      <c r="A30" s="5">
        <v>25</v>
      </c>
      <c r="B30" s="6" t="s">
        <v>38</v>
      </c>
      <c r="C30" s="7">
        <v>1045.19</v>
      </c>
      <c r="D30" s="7">
        <v>479.23259999999999</v>
      </c>
      <c r="E30" s="8">
        <f t="shared" si="0"/>
        <v>45.851242357848811</v>
      </c>
      <c r="F30" s="7">
        <v>0</v>
      </c>
      <c r="G30" s="7">
        <v>2.5</v>
      </c>
      <c r="H30" s="8" t="str">
        <f t="shared" si="1"/>
        <v>-</v>
      </c>
      <c r="I30" s="7">
        <v>3.15</v>
      </c>
      <c r="J30" s="7">
        <v>0</v>
      </c>
      <c r="K30" s="8">
        <f t="shared" si="2"/>
        <v>0</v>
      </c>
      <c r="L30" s="7">
        <v>14.4</v>
      </c>
      <c r="M30" s="7">
        <v>1.8110999999999999</v>
      </c>
      <c r="N30" s="8">
        <f t="shared" si="3"/>
        <v>12.577083333333331</v>
      </c>
      <c r="O30" s="7">
        <v>0</v>
      </c>
      <c r="P30" s="7">
        <v>0</v>
      </c>
      <c r="Q30" s="8" t="str">
        <f t="shared" si="4"/>
        <v>-</v>
      </c>
      <c r="R30" s="7">
        <v>1.87</v>
      </c>
      <c r="S30" s="7">
        <v>0</v>
      </c>
      <c r="T30" s="8">
        <f t="shared" si="5"/>
        <v>0</v>
      </c>
      <c r="U30" s="7">
        <v>34.19</v>
      </c>
      <c r="V30" s="7">
        <v>0</v>
      </c>
      <c r="W30" s="8">
        <f t="shared" si="6"/>
        <v>0</v>
      </c>
      <c r="X30" s="7">
        <f t="shared" si="8"/>
        <v>53.61</v>
      </c>
      <c r="Y30" s="7">
        <f t="shared" si="8"/>
        <v>1.8110999999999999</v>
      </c>
      <c r="Z30" s="8">
        <f t="shared" si="7"/>
        <v>3.3782876329043088</v>
      </c>
      <c r="AA30" s="29">
        <v>1427.08</v>
      </c>
      <c r="AB30" s="30">
        <v>797.6825</v>
      </c>
      <c r="AC30" s="31">
        <v>55.896130560304961</v>
      </c>
    </row>
    <row r="31" spans="1:29" x14ac:dyDescent="0.25">
      <c r="A31" s="5">
        <v>26</v>
      </c>
      <c r="B31" s="6" t="s">
        <v>39</v>
      </c>
      <c r="C31" s="7">
        <v>635.74</v>
      </c>
      <c r="D31" s="7">
        <v>188.4248</v>
      </c>
      <c r="E31" s="8">
        <f t="shared" si="0"/>
        <v>29.638657312737912</v>
      </c>
      <c r="F31" s="7">
        <v>1</v>
      </c>
      <c r="G31" s="7">
        <v>0</v>
      </c>
      <c r="H31" s="8">
        <f t="shared" si="1"/>
        <v>0</v>
      </c>
      <c r="I31" s="7">
        <v>8.25</v>
      </c>
      <c r="J31" s="7">
        <v>1.6E-2</v>
      </c>
      <c r="K31" s="8">
        <f t="shared" si="2"/>
        <v>0.19393939393939394</v>
      </c>
      <c r="L31" s="7">
        <v>81.540000000000006</v>
      </c>
      <c r="M31" s="7">
        <v>1.8880999999999999</v>
      </c>
      <c r="N31" s="8">
        <f t="shared" si="3"/>
        <v>2.3155506499877361</v>
      </c>
      <c r="O31" s="7">
        <v>2.39</v>
      </c>
      <c r="P31" s="7">
        <v>0</v>
      </c>
      <c r="Q31" s="8">
        <f t="shared" si="4"/>
        <v>0</v>
      </c>
      <c r="R31" s="7">
        <v>3.01</v>
      </c>
      <c r="S31" s="7">
        <v>0</v>
      </c>
      <c r="T31" s="8">
        <f t="shared" si="5"/>
        <v>0</v>
      </c>
      <c r="U31" s="7">
        <v>18.170000000000002</v>
      </c>
      <c r="V31" s="7">
        <v>0.36449999999999999</v>
      </c>
      <c r="W31" s="8">
        <f t="shared" si="6"/>
        <v>2.0060539350577873</v>
      </c>
      <c r="X31" s="7">
        <f t="shared" si="8"/>
        <v>113.36000000000001</v>
      </c>
      <c r="Y31" s="7">
        <f t="shared" si="8"/>
        <v>2.2685999999999997</v>
      </c>
      <c r="Z31" s="8">
        <f t="shared" si="7"/>
        <v>2.0012350035285809</v>
      </c>
      <c r="AA31" s="29">
        <v>1157.1100000000001</v>
      </c>
      <c r="AB31" s="30">
        <v>234.21420000000001</v>
      </c>
      <c r="AC31" s="31">
        <v>20.241308086525912</v>
      </c>
    </row>
    <row r="32" spans="1:29" x14ac:dyDescent="0.25">
      <c r="A32" s="5">
        <v>27</v>
      </c>
      <c r="B32" s="6" t="s">
        <v>40</v>
      </c>
      <c r="C32" s="7">
        <v>527.37</v>
      </c>
      <c r="D32" s="7">
        <v>227.09</v>
      </c>
      <c r="E32" s="8">
        <f t="shared" si="0"/>
        <v>43.060849119214218</v>
      </c>
      <c r="F32" s="7">
        <v>6</v>
      </c>
      <c r="G32" s="7">
        <v>82.69</v>
      </c>
      <c r="H32" s="8">
        <f t="shared" si="1"/>
        <v>1378.1666666666667</v>
      </c>
      <c r="I32" s="7">
        <v>53.58</v>
      </c>
      <c r="J32" s="7">
        <v>0.12</v>
      </c>
      <c r="K32" s="8">
        <f t="shared" si="2"/>
        <v>0.22396416573348266</v>
      </c>
      <c r="L32" s="7">
        <v>271.02999999999997</v>
      </c>
      <c r="M32" s="7">
        <v>4.7699999999999996</v>
      </c>
      <c r="N32" s="8">
        <f t="shared" si="3"/>
        <v>1.7599527727557835</v>
      </c>
      <c r="O32" s="7">
        <v>2.5499999999999998</v>
      </c>
      <c r="P32" s="7">
        <v>0</v>
      </c>
      <c r="Q32" s="8">
        <f t="shared" si="4"/>
        <v>0</v>
      </c>
      <c r="R32" s="7">
        <v>7.18</v>
      </c>
      <c r="S32" s="7">
        <v>0</v>
      </c>
      <c r="T32" s="8">
        <f t="shared" si="5"/>
        <v>0</v>
      </c>
      <c r="U32" s="7">
        <v>54.11</v>
      </c>
      <c r="V32" s="7">
        <v>0.1</v>
      </c>
      <c r="W32" s="8">
        <f t="shared" si="6"/>
        <v>0.18480872297172427</v>
      </c>
      <c r="X32" s="7">
        <f t="shared" si="8"/>
        <v>388.45</v>
      </c>
      <c r="Y32" s="7">
        <f t="shared" si="8"/>
        <v>4.9899999999999993</v>
      </c>
      <c r="Z32" s="8">
        <f t="shared" si="7"/>
        <v>1.2845926116617323</v>
      </c>
      <c r="AA32" s="29">
        <v>2256.4799999999996</v>
      </c>
      <c r="AB32" s="30">
        <v>891.61000000000013</v>
      </c>
      <c r="AC32" s="31">
        <v>39.513312770332568</v>
      </c>
    </row>
    <row r="33" spans="1:29" x14ac:dyDescent="0.25">
      <c r="A33" s="5">
        <v>28</v>
      </c>
      <c r="B33" s="6" t="s">
        <v>41</v>
      </c>
      <c r="C33" s="7">
        <v>774.36</v>
      </c>
      <c r="D33" s="7">
        <v>433.526614822</v>
      </c>
      <c r="E33" s="8">
        <f t="shared" si="0"/>
        <v>55.985150940389481</v>
      </c>
      <c r="F33" s="7">
        <v>11</v>
      </c>
      <c r="G33" s="7">
        <v>0</v>
      </c>
      <c r="H33" s="8">
        <f t="shared" si="1"/>
        <v>0</v>
      </c>
      <c r="I33" s="7">
        <v>22.25</v>
      </c>
      <c r="J33" s="7">
        <v>0</v>
      </c>
      <c r="K33" s="8">
        <f t="shared" si="2"/>
        <v>0</v>
      </c>
      <c r="L33" s="7">
        <v>125.34</v>
      </c>
      <c r="M33" s="7">
        <v>0</v>
      </c>
      <c r="N33" s="8">
        <f t="shared" si="3"/>
        <v>0</v>
      </c>
      <c r="O33" s="7">
        <v>1.75</v>
      </c>
      <c r="P33" s="7">
        <v>0</v>
      </c>
      <c r="Q33" s="8">
        <f t="shared" si="4"/>
        <v>0</v>
      </c>
      <c r="R33" s="7">
        <v>10.77</v>
      </c>
      <c r="S33" s="7">
        <v>0</v>
      </c>
      <c r="T33" s="8">
        <f t="shared" si="5"/>
        <v>0</v>
      </c>
      <c r="U33" s="7">
        <v>78.55</v>
      </c>
      <c r="V33" s="7">
        <v>225</v>
      </c>
      <c r="W33" s="8">
        <f t="shared" si="6"/>
        <v>286.44175684277531</v>
      </c>
      <c r="X33" s="7">
        <f t="shared" si="8"/>
        <v>238.66000000000003</v>
      </c>
      <c r="Y33" s="7">
        <f t="shared" si="8"/>
        <v>225</v>
      </c>
      <c r="Z33" s="8">
        <f t="shared" si="7"/>
        <v>94.276376435095955</v>
      </c>
      <c r="AA33" s="29">
        <v>1461.5900000000001</v>
      </c>
      <c r="AB33" s="30">
        <v>982.49725839012467</v>
      </c>
      <c r="AC33" s="31">
        <v>67.221126197505768</v>
      </c>
    </row>
    <row r="34" spans="1:29" x14ac:dyDescent="0.25">
      <c r="A34" s="5">
        <v>29</v>
      </c>
      <c r="B34" s="6" t="s">
        <v>42</v>
      </c>
      <c r="C34" s="7">
        <v>0.27</v>
      </c>
      <c r="D34" s="7">
        <v>0.1265</v>
      </c>
      <c r="E34" s="8">
        <f t="shared" si="0"/>
        <v>46.851851851851848</v>
      </c>
      <c r="F34" s="7">
        <v>0</v>
      </c>
      <c r="G34" s="7">
        <v>0</v>
      </c>
      <c r="H34" s="8" t="str">
        <f t="shared" si="1"/>
        <v>-</v>
      </c>
      <c r="I34" s="7">
        <v>1.56</v>
      </c>
      <c r="J34" s="7">
        <v>0</v>
      </c>
      <c r="K34" s="8">
        <f t="shared" si="2"/>
        <v>0</v>
      </c>
      <c r="L34" s="7">
        <v>3.58</v>
      </c>
      <c r="M34" s="7">
        <v>0</v>
      </c>
      <c r="N34" s="8">
        <f t="shared" si="3"/>
        <v>0</v>
      </c>
      <c r="O34" s="7">
        <v>0</v>
      </c>
      <c r="P34" s="7">
        <v>0</v>
      </c>
      <c r="Q34" s="8" t="str">
        <f t="shared" si="4"/>
        <v>-</v>
      </c>
      <c r="R34" s="7">
        <v>0</v>
      </c>
      <c r="S34" s="7">
        <v>0</v>
      </c>
      <c r="T34" s="8" t="str">
        <f t="shared" si="5"/>
        <v>-</v>
      </c>
      <c r="U34" s="7">
        <v>2.2999999999999998</v>
      </c>
      <c r="V34" s="7">
        <v>0</v>
      </c>
      <c r="W34" s="8">
        <f t="shared" si="6"/>
        <v>0</v>
      </c>
      <c r="X34" s="7">
        <f t="shared" si="8"/>
        <v>7.44</v>
      </c>
      <c r="Y34" s="7">
        <f t="shared" si="8"/>
        <v>0</v>
      </c>
      <c r="Z34" s="8">
        <f t="shared" si="7"/>
        <v>0</v>
      </c>
      <c r="AA34" s="29">
        <v>8.15</v>
      </c>
      <c r="AB34" s="30">
        <v>0.151</v>
      </c>
      <c r="AC34" s="31">
        <v>1.852760736196319</v>
      </c>
    </row>
    <row r="35" spans="1:29" x14ac:dyDescent="0.25">
      <c r="A35" s="5">
        <v>30</v>
      </c>
      <c r="B35" s="6" t="s">
        <v>43</v>
      </c>
      <c r="C35" s="7">
        <v>466.04</v>
      </c>
      <c r="D35" s="7">
        <v>7.3749000000000002</v>
      </c>
      <c r="E35" s="8">
        <f t="shared" si="0"/>
        <v>1.5824607329842932</v>
      </c>
      <c r="F35" s="7">
        <v>0</v>
      </c>
      <c r="G35" s="7">
        <v>0</v>
      </c>
      <c r="H35" s="8" t="str">
        <f t="shared" si="1"/>
        <v>-</v>
      </c>
      <c r="I35" s="7">
        <v>4.1500000000000004</v>
      </c>
      <c r="J35" s="7">
        <v>0</v>
      </c>
      <c r="K35" s="8">
        <f t="shared" si="2"/>
        <v>0</v>
      </c>
      <c r="L35" s="7">
        <v>20.46</v>
      </c>
      <c r="M35" s="7">
        <v>0</v>
      </c>
      <c r="N35" s="8">
        <f t="shared" si="3"/>
        <v>0</v>
      </c>
      <c r="O35" s="7">
        <v>0.11</v>
      </c>
      <c r="P35" s="7">
        <v>0</v>
      </c>
      <c r="Q35" s="8">
        <f t="shared" si="4"/>
        <v>0</v>
      </c>
      <c r="R35" s="7">
        <v>0.97</v>
      </c>
      <c r="S35" s="7">
        <v>0</v>
      </c>
      <c r="T35" s="8">
        <f t="shared" si="5"/>
        <v>0</v>
      </c>
      <c r="U35" s="7">
        <v>52.47</v>
      </c>
      <c r="V35" s="7">
        <v>0.06</v>
      </c>
      <c r="W35" s="8">
        <f t="shared" si="6"/>
        <v>0.11435105774728417</v>
      </c>
      <c r="X35" s="7">
        <f t="shared" si="8"/>
        <v>78.16</v>
      </c>
      <c r="Y35" s="7">
        <f t="shared" si="8"/>
        <v>0.06</v>
      </c>
      <c r="Z35" s="8">
        <f t="shared" si="7"/>
        <v>7.6765609007164795E-2</v>
      </c>
      <c r="AA35" s="29">
        <v>776.45</v>
      </c>
      <c r="AB35" s="30">
        <v>132.64490000000001</v>
      </c>
      <c r="AC35" s="31">
        <v>17.083508274840622</v>
      </c>
    </row>
    <row r="36" spans="1:29" x14ac:dyDescent="0.25">
      <c r="A36" s="5">
        <v>31</v>
      </c>
      <c r="B36" s="6" t="s">
        <v>44</v>
      </c>
      <c r="C36" s="7">
        <v>135.63999999999999</v>
      </c>
      <c r="D36" s="7">
        <v>2.97</v>
      </c>
      <c r="E36" s="8">
        <f t="shared" si="0"/>
        <v>2.1896195812444712</v>
      </c>
      <c r="F36" s="7">
        <v>0</v>
      </c>
      <c r="G36" s="7">
        <v>0</v>
      </c>
      <c r="H36" s="8" t="str">
        <f t="shared" si="1"/>
        <v>-</v>
      </c>
      <c r="I36" s="7">
        <v>0.99</v>
      </c>
      <c r="J36" s="7">
        <v>0</v>
      </c>
      <c r="K36" s="8">
        <f t="shared" si="2"/>
        <v>0</v>
      </c>
      <c r="L36" s="7">
        <v>4.8499999999999996</v>
      </c>
      <c r="M36" s="7">
        <v>1.78</v>
      </c>
      <c r="N36" s="8">
        <f t="shared" si="3"/>
        <v>36.701030927835056</v>
      </c>
      <c r="O36" s="7">
        <v>0</v>
      </c>
      <c r="P36" s="7">
        <v>0</v>
      </c>
      <c r="Q36" s="8" t="str">
        <f t="shared" si="4"/>
        <v>-</v>
      </c>
      <c r="R36" s="7">
        <v>0.18</v>
      </c>
      <c r="S36" s="7">
        <v>0</v>
      </c>
      <c r="T36" s="8">
        <f t="shared" si="5"/>
        <v>0</v>
      </c>
      <c r="U36" s="7">
        <v>5.62</v>
      </c>
      <c r="V36" s="7">
        <v>0</v>
      </c>
      <c r="W36" s="8">
        <f t="shared" si="6"/>
        <v>0</v>
      </c>
      <c r="X36" s="7">
        <f t="shared" si="8"/>
        <v>11.64</v>
      </c>
      <c r="Y36" s="7">
        <f t="shared" si="8"/>
        <v>1.78</v>
      </c>
      <c r="Z36" s="8">
        <f t="shared" si="7"/>
        <v>15.29209621993127</v>
      </c>
      <c r="AA36" s="29">
        <v>184.76</v>
      </c>
      <c r="AB36" s="30">
        <v>23.9</v>
      </c>
      <c r="AC36" s="31">
        <v>12.935700368045032</v>
      </c>
    </row>
    <row r="37" spans="1:29" x14ac:dyDescent="0.25">
      <c r="A37" s="5">
        <v>32</v>
      </c>
      <c r="B37" s="6" t="s">
        <v>45</v>
      </c>
      <c r="C37" s="7">
        <v>90.89</v>
      </c>
      <c r="D37" s="7">
        <v>29.674299999999999</v>
      </c>
      <c r="E37" s="8">
        <f t="shared" si="0"/>
        <v>32.648586203102646</v>
      </c>
      <c r="F37" s="7">
        <v>0</v>
      </c>
      <c r="G37" s="7">
        <v>0</v>
      </c>
      <c r="H37" s="8" t="str">
        <f t="shared" si="1"/>
        <v>-</v>
      </c>
      <c r="I37" s="7">
        <v>2.77</v>
      </c>
      <c r="J37" s="7">
        <v>0</v>
      </c>
      <c r="K37" s="8">
        <f t="shared" si="2"/>
        <v>0</v>
      </c>
      <c r="L37" s="7">
        <v>34.520000000000003</v>
      </c>
      <c r="M37" s="7">
        <v>2.3938000000000001</v>
      </c>
      <c r="N37" s="8">
        <f t="shared" si="3"/>
        <v>6.9345307068366164</v>
      </c>
      <c r="O37" s="7">
        <v>0.03</v>
      </c>
      <c r="P37" s="7">
        <v>0</v>
      </c>
      <c r="Q37" s="8">
        <f t="shared" si="4"/>
        <v>0</v>
      </c>
      <c r="R37" s="7">
        <v>0.7</v>
      </c>
      <c r="S37" s="7">
        <v>0</v>
      </c>
      <c r="T37" s="8">
        <f t="shared" si="5"/>
        <v>0</v>
      </c>
      <c r="U37" s="7">
        <v>10.27</v>
      </c>
      <c r="V37" s="7">
        <v>0</v>
      </c>
      <c r="W37" s="8">
        <f t="shared" si="6"/>
        <v>0</v>
      </c>
      <c r="X37" s="7">
        <f t="shared" si="8"/>
        <v>48.290000000000006</v>
      </c>
      <c r="Y37" s="7">
        <f t="shared" si="8"/>
        <v>2.3938000000000001</v>
      </c>
      <c r="Z37" s="8">
        <f t="shared" si="7"/>
        <v>4.9571339821909293</v>
      </c>
      <c r="AA37" s="29">
        <v>278.77</v>
      </c>
      <c r="AB37" s="30">
        <v>124.0531</v>
      </c>
      <c r="AC37" s="31">
        <v>44.500161423395639</v>
      </c>
    </row>
    <row r="38" spans="1:29" x14ac:dyDescent="0.25">
      <c r="A38" s="5">
        <v>33</v>
      </c>
      <c r="B38" s="6" t="s">
        <v>46</v>
      </c>
      <c r="C38" s="7">
        <v>346.53</v>
      </c>
      <c r="D38" s="7">
        <v>186.82060000000001</v>
      </c>
      <c r="E38" s="8">
        <f t="shared" si="0"/>
        <v>53.911811387181494</v>
      </c>
      <c r="F38" s="7">
        <v>0</v>
      </c>
      <c r="G38" s="7">
        <v>0</v>
      </c>
      <c r="H38" s="8" t="str">
        <f t="shared" si="1"/>
        <v>-</v>
      </c>
      <c r="I38" s="7">
        <v>4.82</v>
      </c>
      <c r="J38" s="7">
        <v>0</v>
      </c>
      <c r="K38" s="8">
        <f t="shared" si="2"/>
        <v>0</v>
      </c>
      <c r="L38" s="7">
        <v>23.32</v>
      </c>
      <c r="M38" s="7">
        <v>2.0798999999999999</v>
      </c>
      <c r="N38" s="8">
        <f t="shared" si="3"/>
        <v>8.9189536878216114</v>
      </c>
      <c r="O38" s="7">
        <v>7.0000000000000007E-2</v>
      </c>
      <c r="P38" s="7">
        <v>0</v>
      </c>
      <c r="Q38" s="8">
        <f t="shared" si="4"/>
        <v>0</v>
      </c>
      <c r="R38" s="7">
        <v>0.68</v>
      </c>
      <c r="S38" s="7">
        <v>0</v>
      </c>
      <c r="T38" s="8">
        <f t="shared" si="5"/>
        <v>0</v>
      </c>
      <c r="U38" s="7">
        <v>20.7</v>
      </c>
      <c r="V38" s="7">
        <v>0</v>
      </c>
      <c r="W38" s="8">
        <f t="shared" si="6"/>
        <v>0</v>
      </c>
      <c r="X38" s="7">
        <f t="shared" si="8"/>
        <v>49.59</v>
      </c>
      <c r="Y38" s="7">
        <f t="shared" si="8"/>
        <v>2.0798999999999999</v>
      </c>
      <c r="Z38" s="8">
        <f t="shared" si="7"/>
        <v>4.1941923774954626</v>
      </c>
      <c r="AA38" s="29">
        <v>616.71</v>
      </c>
      <c r="AB38" s="30">
        <v>329.97480000000002</v>
      </c>
      <c r="AC38" s="31">
        <v>53.505667169334046</v>
      </c>
    </row>
    <row r="39" spans="1:29" x14ac:dyDescent="0.25">
      <c r="A39" s="5">
        <v>34</v>
      </c>
      <c r="B39" s="6" t="s">
        <v>47</v>
      </c>
      <c r="C39" s="7">
        <v>59.84</v>
      </c>
      <c r="D39" s="7">
        <v>0</v>
      </c>
      <c r="E39" s="8">
        <f t="shared" si="0"/>
        <v>0</v>
      </c>
      <c r="F39" s="7">
        <v>0</v>
      </c>
      <c r="G39" s="7">
        <v>0</v>
      </c>
      <c r="H39" s="8" t="str">
        <f t="shared" si="1"/>
        <v>-</v>
      </c>
      <c r="I39" s="7">
        <v>2.29</v>
      </c>
      <c r="J39" s="7">
        <v>0</v>
      </c>
      <c r="K39" s="8">
        <f t="shared" si="2"/>
        <v>0</v>
      </c>
      <c r="L39" s="7">
        <v>10.220000000000001</v>
      </c>
      <c r="M39" s="7">
        <v>0</v>
      </c>
      <c r="N39" s="8">
        <f t="shared" si="3"/>
        <v>0</v>
      </c>
      <c r="O39" s="7">
        <v>0</v>
      </c>
      <c r="P39" s="7">
        <v>0</v>
      </c>
      <c r="Q39" s="8" t="str">
        <f t="shared" si="4"/>
        <v>-</v>
      </c>
      <c r="R39" s="7">
        <v>0.56999999999999995</v>
      </c>
      <c r="S39" s="7">
        <v>0</v>
      </c>
      <c r="T39" s="8">
        <f t="shared" si="5"/>
        <v>0</v>
      </c>
      <c r="U39" s="7">
        <v>15.99</v>
      </c>
      <c r="V39" s="7">
        <v>0</v>
      </c>
      <c r="W39" s="8">
        <f t="shared" si="6"/>
        <v>0</v>
      </c>
      <c r="X39" s="7">
        <f t="shared" si="8"/>
        <v>29.07</v>
      </c>
      <c r="Y39" s="7">
        <f t="shared" si="8"/>
        <v>0</v>
      </c>
      <c r="Z39" s="8">
        <f t="shared" si="7"/>
        <v>0</v>
      </c>
      <c r="AA39" s="29">
        <v>146.66999999999999</v>
      </c>
      <c r="AB39" s="30">
        <v>27.24</v>
      </c>
      <c r="AC39" s="31">
        <v>18.572305174882388</v>
      </c>
    </row>
    <row r="40" spans="1:29" x14ac:dyDescent="0.25">
      <c r="A40" s="11" t="s">
        <v>48</v>
      </c>
      <c r="B40" s="12"/>
      <c r="C40" s="9">
        <f>SUM(C18:C39)</f>
        <v>10439.300000000001</v>
      </c>
      <c r="D40" s="9">
        <f>SUM(D18:D39)</f>
        <v>3465.5519148219996</v>
      </c>
      <c r="E40" s="10">
        <f t="shared" si="0"/>
        <v>33.197167576580796</v>
      </c>
      <c r="F40" s="9">
        <f>SUM(F18:F39)</f>
        <v>287.55</v>
      </c>
      <c r="G40" s="9">
        <f>SUM(G18:G39)</f>
        <v>85.69</v>
      </c>
      <c r="H40" s="10">
        <f t="shared" si="1"/>
        <v>29.800034776560597</v>
      </c>
      <c r="I40" s="9">
        <f>SUM(I18:I39)</f>
        <v>254.00000000000003</v>
      </c>
      <c r="J40" s="9">
        <f>SUM(J18:J39)</f>
        <v>5.4445999999999994</v>
      </c>
      <c r="K40" s="10">
        <f t="shared" si="2"/>
        <v>2.1435433070866137</v>
      </c>
      <c r="L40" s="9">
        <f>SUM(L18:L39)</f>
        <v>1924.2499999999995</v>
      </c>
      <c r="M40" s="9">
        <f>SUM(M18:M39)</f>
        <v>57.667500000000011</v>
      </c>
      <c r="N40" s="10">
        <f t="shared" si="3"/>
        <v>2.9968819020397568</v>
      </c>
      <c r="O40" s="9">
        <f>SUM(O18:O39)</f>
        <v>27.280000000000005</v>
      </c>
      <c r="P40" s="9">
        <f>SUM(P18:P39)</f>
        <v>0</v>
      </c>
      <c r="Q40" s="10">
        <f t="shared" si="4"/>
        <v>0</v>
      </c>
      <c r="R40" s="9">
        <f>SUM(R18:R39)</f>
        <v>59.079999999999991</v>
      </c>
      <c r="S40" s="9">
        <f>SUM(S18:S39)</f>
        <v>2</v>
      </c>
      <c r="T40" s="10">
        <f t="shared" si="5"/>
        <v>3.3852403520649972</v>
      </c>
      <c r="U40" s="9">
        <f>SUM(U18:U39)</f>
        <v>724.96999999999991</v>
      </c>
      <c r="V40" s="9">
        <f>SUM(V18:V39)</f>
        <v>240.51850000000002</v>
      </c>
      <c r="W40" s="10">
        <f t="shared" si="6"/>
        <v>33.176338331241297</v>
      </c>
      <c r="X40" s="9">
        <f>SUM(X18:X39)</f>
        <v>2989.58</v>
      </c>
      <c r="Y40" s="9">
        <f>SUM(Y18:Y39)</f>
        <v>305.63060000000002</v>
      </c>
      <c r="Z40" s="10">
        <f t="shared" si="7"/>
        <v>10.223195231437193</v>
      </c>
      <c r="AA40" s="33">
        <v>24978.41</v>
      </c>
      <c r="AB40" s="34">
        <v>7592.0864583901248</v>
      </c>
      <c r="AC40" s="35">
        <v>30.394594605461776</v>
      </c>
    </row>
    <row r="41" spans="1:29" x14ac:dyDescent="0.25">
      <c r="A41" s="11" t="s">
        <v>49</v>
      </c>
      <c r="B41" s="12"/>
      <c r="C41" s="9">
        <f>C40+C17</f>
        <v>40821.11</v>
      </c>
      <c r="D41" s="9">
        <f>D40+D17</f>
        <v>15731.930014821999</v>
      </c>
      <c r="E41" s="10">
        <f t="shared" si="0"/>
        <v>38.538711991962003</v>
      </c>
      <c r="F41" s="9">
        <f>F40+F17</f>
        <v>1083.3</v>
      </c>
      <c r="G41" s="9">
        <f>G40+G17</f>
        <v>214.21129999999999</v>
      </c>
      <c r="H41" s="10">
        <f t="shared" si="1"/>
        <v>19.773959198744574</v>
      </c>
      <c r="I41" s="9">
        <f>I40+I17</f>
        <v>1651.45</v>
      </c>
      <c r="J41" s="9">
        <f>J40+J17</f>
        <v>113.56689999999999</v>
      </c>
      <c r="K41" s="10">
        <f t="shared" si="2"/>
        <v>6.8767991764812724</v>
      </c>
      <c r="L41" s="9">
        <f>L40+L17</f>
        <v>10044.07</v>
      </c>
      <c r="M41" s="9">
        <f>M40+M17</f>
        <v>719.13589999999999</v>
      </c>
      <c r="N41" s="10">
        <f t="shared" si="3"/>
        <v>7.1598057361209158</v>
      </c>
      <c r="O41" s="9">
        <f>O40+O17</f>
        <v>370.39000000000004</v>
      </c>
      <c r="P41" s="9">
        <f>P40+P17</f>
        <v>7.664200000000001</v>
      </c>
      <c r="Q41" s="10">
        <f t="shared" si="4"/>
        <v>2.0692243311104512</v>
      </c>
      <c r="R41" s="9">
        <f>R40+R17</f>
        <v>499.04999999999995</v>
      </c>
      <c r="S41" s="9">
        <f>S40+S17</f>
        <v>2</v>
      </c>
      <c r="T41" s="10">
        <f t="shared" si="5"/>
        <v>0.40076144674882275</v>
      </c>
      <c r="U41" s="9">
        <f>U40+U17</f>
        <v>4494.05</v>
      </c>
      <c r="V41" s="9">
        <f>V40+V17</f>
        <v>1722.1348000000003</v>
      </c>
      <c r="W41" s="10">
        <f t="shared" si="6"/>
        <v>38.320330214394595</v>
      </c>
      <c r="X41" s="9">
        <f>X40+X17</f>
        <v>17059.010000000002</v>
      </c>
      <c r="Y41" s="9">
        <f>Y40+Y17</f>
        <v>2564.5018000000005</v>
      </c>
      <c r="Z41" s="10">
        <f t="shared" si="7"/>
        <v>15.033122086217197</v>
      </c>
      <c r="AA41" s="33">
        <v>167381.50646171608</v>
      </c>
      <c r="AB41" s="34">
        <v>42996.762758390127</v>
      </c>
      <c r="AC41" s="35">
        <v>25.687881336056954</v>
      </c>
    </row>
    <row r="42" spans="1:29" x14ac:dyDescent="0.25">
      <c r="A42" s="5">
        <v>35</v>
      </c>
      <c r="B42" s="6" t="s">
        <v>50</v>
      </c>
      <c r="C42" s="7">
        <v>0</v>
      </c>
      <c r="D42" s="7">
        <v>6.9141000000000004</v>
      </c>
      <c r="E42" s="8" t="str">
        <f t="shared" si="0"/>
        <v>-</v>
      </c>
      <c r="F42" s="7">
        <v>0</v>
      </c>
      <c r="G42" s="7">
        <v>0</v>
      </c>
      <c r="H42" s="8" t="str">
        <f t="shared" si="1"/>
        <v>-</v>
      </c>
      <c r="I42" s="7">
        <v>18.79</v>
      </c>
      <c r="J42" s="7">
        <v>1.6124000000000001</v>
      </c>
      <c r="K42" s="8">
        <f t="shared" si="2"/>
        <v>8.5811601915912732</v>
      </c>
      <c r="L42" s="7">
        <v>71.7</v>
      </c>
      <c r="M42" s="7">
        <v>5.7920999999999996</v>
      </c>
      <c r="N42" s="8">
        <f t="shared" si="3"/>
        <v>8.0782426778242655</v>
      </c>
      <c r="O42" s="7">
        <v>0.62</v>
      </c>
      <c r="P42" s="7">
        <v>0</v>
      </c>
      <c r="Q42" s="8">
        <f t="shared" si="4"/>
        <v>0</v>
      </c>
      <c r="R42" s="7">
        <v>4.47</v>
      </c>
      <c r="S42" s="7">
        <v>0</v>
      </c>
      <c r="T42" s="8">
        <f t="shared" si="5"/>
        <v>0</v>
      </c>
      <c r="U42" s="7">
        <v>273.11</v>
      </c>
      <c r="V42" s="7">
        <v>191.4787</v>
      </c>
      <c r="W42" s="8">
        <f t="shared" si="6"/>
        <v>70.110468309472367</v>
      </c>
      <c r="X42" s="7">
        <f t="shared" ref="X42:Y58" si="9">I42+L42+O42+R42+U42</f>
        <v>368.69000000000005</v>
      </c>
      <c r="Y42" s="7">
        <f t="shared" si="9"/>
        <v>198.88320000000002</v>
      </c>
      <c r="Z42" s="8">
        <f t="shared" si="7"/>
        <v>53.94320431799072</v>
      </c>
      <c r="AA42" s="29">
        <v>16127.070000000002</v>
      </c>
      <c r="AB42" s="30">
        <v>3830.6858000000002</v>
      </c>
      <c r="AC42" s="31">
        <v>23.753141767227401</v>
      </c>
    </row>
    <row r="43" spans="1:29" x14ac:dyDescent="0.25">
      <c r="A43" s="11" t="s">
        <v>51</v>
      </c>
      <c r="B43" s="12"/>
      <c r="C43" s="9">
        <f>C42</f>
        <v>0</v>
      </c>
      <c r="D43" s="9">
        <f>D42</f>
        <v>6.9141000000000004</v>
      </c>
      <c r="E43" s="10" t="str">
        <f t="shared" si="0"/>
        <v>-</v>
      </c>
      <c r="F43" s="9">
        <f>F42</f>
        <v>0</v>
      </c>
      <c r="G43" s="9">
        <f>G42</f>
        <v>0</v>
      </c>
      <c r="H43" s="10" t="str">
        <f t="shared" si="1"/>
        <v>-</v>
      </c>
      <c r="I43" s="9">
        <f>I42</f>
        <v>18.79</v>
      </c>
      <c r="J43" s="9">
        <f>J42</f>
        <v>1.6124000000000001</v>
      </c>
      <c r="K43" s="10">
        <f t="shared" si="2"/>
        <v>8.5811601915912732</v>
      </c>
      <c r="L43" s="9">
        <f>L42</f>
        <v>71.7</v>
      </c>
      <c r="M43" s="9">
        <f>M42</f>
        <v>5.7920999999999996</v>
      </c>
      <c r="N43" s="10">
        <f t="shared" si="3"/>
        <v>8.0782426778242655</v>
      </c>
      <c r="O43" s="9">
        <f>O42</f>
        <v>0.62</v>
      </c>
      <c r="P43" s="9">
        <f>P42</f>
        <v>0</v>
      </c>
      <c r="Q43" s="10">
        <f t="shared" si="4"/>
        <v>0</v>
      </c>
      <c r="R43" s="9">
        <f>R42</f>
        <v>4.47</v>
      </c>
      <c r="S43" s="9">
        <f>S42</f>
        <v>0</v>
      </c>
      <c r="T43" s="10">
        <f t="shared" si="5"/>
        <v>0</v>
      </c>
      <c r="U43" s="9">
        <f>U42</f>
        <v>273.11</v>
      </c>
      <c r="V43" s="9">
        <f>V42</f>
        <v>191.4787</v>
      </c>
      <c r="W43" s="10">
        <f t="shared" si="6"/>
        <v>70.110468309472367</v>
      </c>
      <c r="X43" s="9">
        <f>X42</f>
        <v>368.69000000000005</v>
      </c>
      <c r="Y43" s="9">
        <f>Y42</f>
        <v>198.88320000000002</v>
      </c>
      <c r="Z43" s="10">
        <f t="shared" si="7"/>
        <v>53.94320431799072</v>
      </c>
      <c r="AA43" s="34">
        <v>16127.070000000002</v>
      </c>
      <c r="AB43" s="34">
        <v>3830.6858000000002</v>
      </c>
      <c r="AC43" s="35">
        <v>23.753141767227401</v>
      </c>
    </row>
    <row r="44" spans="1:29" x14ac:dyDescent="0.25">
      <c r="A44" s="5">
        <v>36</v>
      </c>
      <c r="B44" s="6" t="s">
        <v>52</v>
      </c>
      <c r="C44" s="13">
        <v>1238.72</v>
      </c>
      <c r="D44" s="7">
        <v>182.99299999999999</v>
      </c>
      <c r="E44" s="14">
        <f t="shared" si="0"/>
        <v>14.772749289589253</v>
      </c>
      <c r="F44" s="13">
        <v>0</v>
      </c>
      <c r="G44" s="7">
        <v>0</v>
      </c>
      <c r="H44" s="14" t="str">
        <f t="shared" si="1"/>
        <v>-</v>
      </c>
      <c r="I44" s="13">
        <v>53</v>
      </c>
      <c r="J44" s="7">
        <v>0.79090000000000005</v>
      </c>
      <c r="K44" s="14">
        <f t="shared" si="2"/>
        <v>1.4922641509433963</v>
      </c>
      <c r="L44" s="13">
        <v>299.52</v>
      </c>
      <c r="M44" s="7">
        <v>13.0349</v>
      </c>
      <c r="N44" s="14">
        <f t="shared" si="3"/>
        <v>4.3519297542735051</v>
      </c>
      <c r="O44" s="13">
        <v>17.11</v>
      </c>
      <c r="P44" s="7">
        <v>0</v>
      </c>
      <c r="Q44" s="14">
        <f t="shared" si="4"/>
        <v>0</v>
      </c>
      <c r="R44" s="13">
        <v>24.86</v>
      </c>
      <c r="S44" s="7">
        <v>0</v>
      </c>
      <c r="T44" s="14">
        <f t="shared" si="5"/>
        <v>0</v>
      </c>
      <c r="U44" s="13">
        <v>432.4</v>
      </c>
      <c r="V44" s="7">
        <v>435.78649999999999</v>
      </c>
      <c r="W44" s="14">
        <f t="shared" si="6"/>
        <v>100.78318686401481</v>
      </c>
      <c r="X44" s="7">
        <f t="shared" si="9"/>
        <v>826.89</v>
      </c>
      <c r="Y44" s="7">
        <f t="shared" si="9"/>
        <v>449.6123</v>
      </c>
      <c r="Z44" s="14">
        <f t="shared" si="7"/>
        <v>54.373894955798228</v>
      </c>
      <c r="AA44" s="29">
        <v>12689.573459959171</v>
      </c>
      <c r="AB44" s="30">
        <v>6063.2419</v>
      </c>
      <c r="AC44" s="31">
        <v>47.781290042033525</v>
      </c>
    </row>
    <row r="45" spans="1:29" x14ac:dyDescent="0.25">
      <c r="A45" s="5">
        <v>37</v>
      </c>
      <c r="B45" s="6" t="s">
        <v>53</v>
      </c>
      <c r="C45" s="13">
        <v>408.12</v>
      </c>
      <c r="D45" s="7">
        <v>72.0291</v>
      </c>
      <c r="E45" s="14">
        <f t="shared" si="0"/>
        <v>17.649000294031168</v>
      </c>
      <c r="F45" s="13">
        <v>0</v>
      </c>
      <c r="G45" s="7">
        <v>0</v>
      </c>
      <c r="H45" s="14" t="str">
        <f t="shared" si="1"/>
        <v>-</v>
      </c>
      <c r="I45" s="13">
        <v>9.14</v>
      </c>
      <c r="J45" s="7">
        <v>0.7802</v>
      </c>
      <c r="K45" s="14">
        <f t="shared" si="2"/>
        <v>8.536105032822757</v>
      </c>
      <c r="L45" s="13">
        <v>270.44</v>
      </c>
      <c r="M45" s="7">
        <v>7.2164999999999999</v>
      </c>
      <c r="N45" s="14">
        <f t="shared" si="3"/>
        <v>2.6684292264457921</v>
      </c>
      <c r="O45" s="13">
        <v>7.0000000000000007E-2</v>
      </c>
      <c r="P45" s="7">
        <v>0</v>
      </c>
      <c r="Q45" s="14">
        <f t="shared" si="4"/>
        <v>0</v>
      </c>
      <c r="R45" s="13">
        <v>0.03</v>
      </c>
      <c r="S45" s="7">
        <v>0.1232</v>
      </c>
      <c r="T45" s="14">
        <f t="shared" si="5"/>
        <v>410.66666666666674</v>
      </c>
      <c r="U45" s="13">
        <v>64.23</v>
      </c>
      <c r="V45" s="7">
        <v>6.9018000000000006</v>
      </c>
      <c r="W45" s="14">
        <f t="shared" si="6"/>
        <v>10.745446053246146</v>
      </c>
      <c r="X45" s="7">
        <f t="shared" si="9"/>
        <v>343.90999999999997</v>
      </c>
      <c r="Y45" s="7">
        <f t="shared" si="9"/>
        <v>15.021699999999999</v>
      </c>
      <c r="Z45" s="14">
        <f t="shared" si="7"/>
        <v>4.3679160245413042</v>
      </c>
      <c r="AA45" s="29">
        <v>3820.1528446543034</v>
      </c>
      <c r="AB45" s="30">
        <v>856.56279999999992</v>
      </c>
      <c r="AC45" s="31">
        <v>22.42221279702521</v>
      </c>
    </row>
    <row r="46" spans="1:29" x14ac:dyDescent="0.25">
      <c r="A46" s="5">
        <v>38</v>
      </c>
      <c r="B46" s="6" t="s">
        <v>54</v>
      </c>
      <c r="C46" s="13">
        <v>363.31</v>
      </c>
      <c r="D46" s="7">
        <v>32.200000000000003</v>
      </c>
      <c r="E46" s="14">
        <f t="shared" si="0"/>
        <v>8.8629545016652447</v>
      </c>
      <c r="F46" s="13">
        <v>0</v>
      </c>
      <c r="G46" s="7">
        <v>0</v>
      </c>
      <c r="H46" s="14" t="str">
        <f t="shared" si="1"/>
        <v>-</v>
      </c>
      <c r="I46" s="13">
        <v>12.76</v>
      </c>
      <c r="J46" s="7">
        <v>1.75</v>
      </c>
      <c r="K46" s="14">
        <f t="shared" si="2"/>
        <v>13.714733542319751</v>
      </c>
      <c r="L46" s="13">
        <v>84.52</v>
      </c>
      <c r="M46" s="7">
        <v>20.25</v>
      </c>
      <c r="N46" s="14">
        <f t="shared" si="3"/>
        <v>23.95882631329863</v>
      </c>
      <c r="O46" s="13">
        <v>1.65</v>
      </c>
      <c r="P46" s="7">
        <v>0</v>
      </c>
      <c r="Q46" s="14">
        <f t="shared" si="4"/>
        <v>0</v>
      </c>
      <c r="R46" s="13">
        <v>0.27</v>
      </c>
      <c r="S46" s="7">
        <v>0</v>
      </c>
      <c r="T46" s="14">
        <f t="shared" si="5"/>
        <v>0</v>
      </c>
      <c r="U46" s="13">
        <v>40.950000000000003</v>
      </c>
      <c r="V46" s="7">
        <v>0</v>
      </c>
      <c r="W46" s="14">
        <f t="shared" si="6"/>
        <v>0</v>
      </c>
      <c r="X46" s="7">
        <f t="shared" si="9"/>
        <v>140.15</v>
      </c>
      <c r="Y46" s="7">
        <f t="shared" si="9"/>
        <v>22</v>
      </c>
      <c r="Z46" s="14">
        <f t="shared" si="7"/>
        <v>15.69746699964324</v>
      </c>
      <c r="AA46" s="29">
        <v>5268.451198955413</v>
      </c>
      <c r="AB46" s="30">
        <v>1317.67</v>
      </c>
      <c r="AC46" s="31">
        <v>25.01057616821538</v>
      </c>
    </row>
    <row r="47" spans="1:29" x14ac:dyDescent="0.25">
      <c r="A47" s="5">
        <v>39</v>
      </c>
      <c r="B47" s="6" t="s">
        <v>55</v>
      </c>
      <c r="C47" s="13">
        <v>334.39</v>
      </c>
      <c r="D47" s="7">
        <v>96.25</v>
      </c>
      <c r="E47" s="14">
        <f t="shared" si="0"/>
        <v>28.783755495080598</v>
      </c>
      <c r="F47" s="13">
        <v>0</v>
      </c>
      <c r="G47" s="7">
        <v>0</v>
      </c>
      <c r="H47" s="14" t="str">
        <f t="shared" si="1"/>
        <v>-</v>
      </c>
      <c r="I47" s="13">
        <v>39.049999999999997</v>
      </c>
      <c r="J47" s="7">
        <v>1.77</v>
      </c>
      <c r="K47" s="14">
        <f t="shared" si="2"/>
        <v>4.5326504481434062</v>
      </c>
      <c r="L47" s="13">
        <v>278.10000000000002</v>
      </c>
      <c r="M47" s="7">
        <v>27.9</v>
      </c>
      <c r="N47" s="14">
        <f t="shared" si="3"/>
        <v>10.032362459546924</v>
      </c>
      <c r="O47" s="13">
        <v>0</v>
      </c>
      <c r="P47" s="7">
        <v>0</v>
      </c>
      <c r="Q47" s="14" t="str">
        <f t="shared" si="4"/>
        <v>-</v>
      </c>
      <c r="R47" s="13">
        <v>10.75</v>
      </c>
      <c r="S47" s="7">
        <v>0</v>
      </c>
      <c r="T47" s="14">
        <f t="shared" si="5"/>
        <v>0</v>
      </c>
      <c r="U47" s="13">
        <v>398.06</v>
      </c>
      <c r="V47" s="7">
        <v>2.0699999999999998</v>
      </c>
      <c r="W47" s="14">
        <f t="shared" si="6"/>
        <v>0.52002210722001707</v>
      </c>
      <c r="X47" s="7">
        <f t="shared" si="9"/>
        <v>725.96</v>
      </c>
      <c r="Y47" s="7">
        <f t="shared" si="9"/>
        <v>31.74</v>
      </c>
      <c r="Z47" s="14">
        <f t="shared" si="7"/>
        <v>4.3721417157970128</v>
      </c>
      <c r="AA47" s="29">
        <v>6895.2522352812175</v>
      </c>
      <c r="AB47" s="30">
        <v>1411.52</v>
      </c>
      <c r="AC47" s="31">
        <v>20.470897246914596</v>
      </c>
    </row>
    <row r="48" spans="1:29" x14ac:dyDescent="0.25">
      <c r="A48" s="11" t="s">
        <v>56</v>
      </c>
      <c r="B48" s="12"/>
      <c r="C48" s="9">
        <f>SUM(C44:C47)</f>
        <v>2344.54</v>
      </c>
      <c r="D48" s="9">
        <f>SUM(D44:D47)</f>
        <v>383.47210000000001</v>
      </c>
      <c r="E48" s="10">
        <f t="shared" si="0"/>
        <v>16.355963216665103</v>
      </c>
      <c r="F48" s="9">
        <f>SUM(F44:F47)</f>
        <v>0</v>
      </c>
      <c r="G48" s="9">
        <f>SUM(G44:G47)</f>
        <v>0</v>
      </c>
      <c r="H48" s="10" t="str">
        <f t="shared" si="1"/>
        <v>-</v>
      </c>
      <c r="I48" s="9">
        <f>SUM(I44:I47)</f>
        <v>113.95</v>
      </c>
      <c r="J48" s="9">
        <f>SUM(J44:J47)</f>
        <v>5.0911</v>
      </c>
      <c r="K48" s="10">
        <f t="shared" si="2"/>
        <v>4.467836770513383</v>
      </c>
      <c r="L48" s="9">
        <f>SUM(L44:L47)</f>
        <v>932.58</v>
      </c>
      <c r="M48" s="9">
        <f>SUM(M44:M47)</f>
        <v>68.401399999999995</v>
      </c>
      <c r="N48" s="10">
        <f t="shared" si="3"/>
        <v>7.3346415320937597</v>
      </c>
      <c r="O48" s="9">
        <f>SUM(O44:O47)</f>
        <v>18.829999999999998</v>
      </c>
      <c r="P48" s="9">
        <f>SUM(P44:P47)</f>
        <v>0</v>
      </c>
      <c r="Q48" s="10">
        <f t="shared" si="4"/>
        <v>0</v>
      </c>
      <c r="R48" s="9">
        <f>SUM(R44:R47)</f>
        <v>35.909999999999997</v>
      </c>
      <c r="S48" s="9">
        <f>SUM(S44:S47)</f>
        <v>0.1232</v>
      </c>
      <c r="T48" s="10">
        <f t="shared" si="5"/>
        <v>0.34307992202729048</v>
      </c>
      <c r="U48" s="9">
        <f>SUM(U44:U47)</f>
        <v>935.6400000000001</v>
      </c>
      <c r="V48" s="9">
        <f>SUM(V44:V47)</f>
        <v>444.75829999999996</v>
      </c>
      <c r="W48" s="10">
        <f t="shared" si="6"/>
        <v>47.535195160531821</v>
      </c>
      <c r="X48" s="9">
        <f>SUM(X44:X47)</f>
        <v>2036.91</v>
      </c>
      <c r="Y48" s="9">
        <f>SUM(Y44:Y47)</f>
        <v>518.37400000000002</v>
      </c>
      <c r="Z48" s="10">
        <f t="shared" si="7"/>
        <v>25.449038003642773</v>
      </c>
      <c r="AA48" s="34">
        <v>28673.429738850107</v>
      </c>
      <c r="AB48" s="34">
        <v>9648.9946999999993</v>
      </c>
      <c r="AC48" s="35">
        <v>33.651344774170546</v>
      </c>
    </row>
    <row r="49" spans="1:29" x14ac:dyDescent="0.25">
      <c r="A49" s="5">
        <v>40</v>
      </c>
      <c r="B49" s="6" t="s">
        <v>57</v>
      </c>
      <c r="C49" s="13">
        <v>0.09</v>
      </c>
      <c r="D49" s="7">
        <v>7.97</v>
      </c>
      <c r="E49" s="14">
        <f t="shared" si="0"/>
        <v>8855.5555555555547</v>
      </c>
      <c r="F49" s="13">
        <v>0</v>
      </c>
      <c r="G49" s="7">
        <v>0</v>
      </c>
      <c r="H49" s="14" t="str">
        <f t="shared" si="1"/>
        <v>-</v>
      </c>
      <c r="I49" s="13">
        <v>0</v>
      </c>
      <c r="J49" s="7">
        <v>0</v>
      </c>
      <c r="K49" s="14" t="str">
        <f t="shared" si="2"/>
        <v>-</v>
      </c>
      <c r="L49" s="13">
        <v>0</v>
      </c>
      <c r="M49" s="7">
        <v>0.98</v>
      </c>
      <c r="N49" s="14" t="str">
        <f t="shared" si="3"/>
        <v>-</v>
      </c>
      <c r="O49" s="13">
        <v>0</v>
      </c>
      <c r="P49" s="7">
        <v>0</v>
      </c>
      <c r="Q49" s="14" t="str">
        <f t="shared" si="4"/>
        <v>-</v>
      </c>
      <c r="R49" s="13">
        <v>0</v>
      </c>
      <c r="S49" s="7">
        <v>0</v>
      </c>
      <c r="T49" s="14" t="str">
        <f t="shared" si="5"/>
        <v>-</v>
      </c>
      <c r="U49" s="13">
        <v>0</v>
      </c>
      <c r="V49" s="7">
        <v>0</v>
      </c>
      <c r="W49" s="14" t="str">
        <f t="shared" si="6"/>
        <v>-</v>
      </c>
      <c r="X49" s="7">
        <f t="shared" si="9"/>
        <v>0</v>
      </c>
      <c r="Y49" s="7">
        <f t="shared" si="9"/>
        <v>0.98</v>
      </c>
      <c r="Z49" s="14" t="str">
        <f t="shared" si="7"/>
        <v>-</v>
      </c>
      <c r="AA49" s="30">
        <v>0.09</v>
      </c>
      <c r="AB49" s="30">
        <v>9.39</v>
      </c>
      <c r="AC49" s="32">
        <v>10433.333333333334</v>
      </c>
    </row>
    <row r="50" spans="1:29" x14ac:dyDescent="0.25">
      <c r="A50" s="5">
        <v>41</v>
      </c>
      <c r="B50" s="15" t="s">
        <v>58</v>
      </c>
      <c r="C50" s="13">
        <v>0</v>
      </c>
      <c r="D50" s="7">
        <v>0</v>
      </c>
      <c r="E50" s="14" t="str">
        <f t="shared" si="0"/>
        <v>-</v>
      </c>
      <c r="F50" s="13">
        <v>0</v>
      </c>
      <c r="G50" s="7">
        <v>0</v>
      </c>
      <c r="H50" s="14" t="str">
        <f t="shared" si="1"/>
        <v>-</v>
      </c>
      <c r="I50" s="13">
        <v>0</v>
      </c>
      <c r="J50" s="7">
        <v>0</v>
      </c>
      <c r="K50" s="14" t="str">
        <f t="shared" si="2"/>
        <v>-</v>
      </c>
      <c r="L50" s="13">
        <v>0</v>
      </c>
      <c r="M50" s="7">
        <v>4.3681999999999999</v>
      </c>
      <c r="N50" s="14" t="str">
        <f t="shared" si="3"/>
        <v>-</v>
      </c>
      <c r="O50" s="13">
        <v>0</v>
      </c>
      <c r="P50" s="7">
        <v>0</v>
      </c>
      <c r="Q50" s="14" t="str">
        <f t="shared" si="4"/>
        <v>-</v>
      </c>
      <c r="R50" s="13">
        <v>0</v>
      </c>
      <c r="S50" s="7">
        <v>0</v>
      </c>
      <c r="T50" s="14" t="str">
        <f t="shared" si="5"/>
        <v>-</v>
      </c>
      <c r="U50" s="13">
        <v>0</v>
      </c>
      <c r="V50" s="7">
        <v>20.253499999999999</v>
      </c>
      <c r="W50" s="14" t="str">
        <f t="shared" si="6"/>
        <v>-</v>
      </c>
      <c r="X50" s="7">
        <f t="shared" si="9"/>
        <v>0</v>
      </c>
      <c r="Y50" s="7">
        <f t="shared" si="9"/>
        <v>24.621699999999997</v>
      </c>
      <c r="Z50" s="14" t="str">
        <f t="shared" si="7"/>
        <v>-</v>
      </c>
      <c r="AA50" s="30">
        <v>0</v>
      </c>
      <c r="AB50" s="30">
        <v>73.085399999999993</v>
      </c>
      <c r="AC50" s="32" t="s">
        <v>73</v>
      </c>
    </row>
    <row r="51" spans="1:29" x14ac:dyDescent="0.25">
      <c r="A51" s="5">
        <v>42</v>
      </c>
      <c r="B51" s="15" t="s">
        <v>59</v>
      </c>
      <c r="C51" s="13">
        <v>0</v>
      </c>
      <c r="D51" s="7">
        <v>5.0000000000000001E-3</v>
      </c>
      <c r="E51" s="14" t="str">
        <f t="shared" si="0"/>
        <v>-</v>
      </c>
      <c r="F51" s="13">
        <v>0</v>
      </c>
      <c r="G51" s="7">
        <v>0</v>
      </c>
      <c r="H51" s="14" t="str">
        <f t="shared" si="1"/>
        <v>-</v>
      </c>
      <c r="I51" s="13">
        <v>0</v>
      </c>
      <c r="J51" s="7">
        <v>0</v>
      </c>
      <c r="K51" s="14" t="str">
        <f t="shared" si="2"/>
        <v>-</v>
      </c>
      <c r="L51" s="13">
        <v>0</v>
      </c>
      <c r="M51" s="7">
        <v>0</v>
      </c>
      <c r="N51" s="14" t="str">
        <f t="shared" si="3"/>
        <v>-</v>
      </c>
      <c r="O51" s="13">
        <v>0</v>
      </c>
      <c r="P51" s="7">
        <v>0</v>
      </c>
      <c r="Q51" s="14" t="str">
        <f t="shared" si="4"/>
        <v>-</v>
      </c>
      <c r="R51" s="13">
        <v>0</v>
      </c>
      <c r="S51" s="7">
        <v>0</v>
      </c>
      <c r="T51" s="14" t="str">
        <f t="shared" si="5"/>
        <v>-</v>
      </c>
      <c r="U51" s="13">
        <v>0</v>
      </c>
      <c r="V51" s="7">
        <v>0</v>
      </c>
      <c r="W51" s="14" t="str">
        <f t="shared" si="6"/>
        <v>-</v>
      </c>
      <c r="X51" s="7">
        <f t="shared" si="9"/>
        <v>0</v>
      </c>
      <c r="Y51" s="7">
        <f t="shared" si="9"/>
        <v>0</v>
      </c>
      <c r="Z51" s="14" t="str">
        <f t="shared" si="7"/>
        <v>-</v>
      </c>
      <c r="AA51" s="30">
        <v>0</v>
      </c>
      <c r="AB51" s="30">
        <v>5.0000000000000001E-3</v>
      </c>
      <c r="AC51" s="32" t="s">
        <v>73</v>
      </c>
    </row>
    <row r="52" spans="1:29" x14ac:dyDescent="0.25">
      <c r="A52" s="42" t="s">
        <v>60</v>
      </c>
      <c r="B52" s="43"/>
      <c r="C52" s="9">
        <f>SUM(C49:C51)</f>
        <v>0.09</v>
      </c>
      <c r="D52" s="9">
        <f>SUM(D49:D51)</f>
        <v>7.9749999999999996</v>
      </c>
      <c r="E52" s="10">
        <f t="shared" si="0"/>
        <v>8861.1111111111113</v>
      </c>
      <c r="F52" s="9">
        <f>SUM(F49:F51)</f>
        <v>0</v>
      </c>
      <c r="G52" s="9">
        <f>SUM(G49:G51)</f>
        <v>0</v>
      </c>
      <c r="H52" s="10" t="str">
        <f t="shared" si="1"/>
        <v>-</v>
      </c>
      <c r="I52" s="9">
        <f>SUM(I49:I51)</f>
        <v>0</v>
      </c>
      <c r="J52" s="9">
        <f>SUM(J49:J51)</f>
        <v>0</v>
      </c>
      <c r="K52" s="10" t="str">
        <f t="shared" si="2"/>
        <v>-</v>
      </c>
      <c r="L52" s="9">
        <f>SUM(L49:L51)</f>
        <v>0</v>
      </c>
      <c r="M52" s="9">
        <f>SUM(M49:M51)</f>
        <v>5.3482000000000003</v>
      </c>
      <c r="N52" s="10" t="str">
        <f t="shared" si="3"/>
        <v>-</v>
      </c>
      <c r="O52" s="9">
        <f>SUM(O49:O51)</f>
        <v>0</v>
      </c>
      <c r="P52" s="9">
        <f>SUM(P49:P51)</f>
        <v>0</v>
      </c>
      <c r="Q52" s="10" t="str">
        <f t="shared" si="4"/>
        <v>-</v>
      </c>
      <c r="R52" s="9">
        <f>SUM(R49:R51)</f>
        <v>0</v>
      </c>
      <c r="S52" s="9">
        <f>SUM(S49:S51)</f>
        <v>0</v>
      </c>
      <c r="T52" s="10" t="str">
        <f t="shared" si="5"/>
        <v>-</v>
      </c>
      <c r="U52" s="9">
        <f>SUM(U49:U51)</f>
        <v>0</v>
      </c>
      <c r="V52" s="9">
        <f>SUM(V49:V51)</f>
        <v>20.253499999999999</v>
      </c>
      <c r="W52" s="10" t="str">
        <f t="shared" si="6"/>
        <v>-</v>
      </c>
      <c r="X52" s="9">
        <f>SUM(X49:X51)</f>
        <v>0</v>
      </c>
      <c r="Y52" s="9">
        <f>SUM(Y49:Y51)</f>
        <v>25.601699999999997</v>
      </c>
      <c r="Z52" s="10" t="str">
        <f t="shared" si="7"/>
        <v>-</v>
      </c>
      <c r="AA52" s="34">
        <v>0.09</v>
      </c>
      <c r="AB52" s="34">
        <v>82.480399999999989</v>
      </c>
      <c r="AC52" s="35">
        <v>91644.888888888876</v>
      </c>
    </row>
    <row r="53" spans="1:29" x14ac:dyDescent="0.25">
      <c r="A53" s="5">
        <v>43</v>
      </c>
      <c r="B53" s="15" t="s">
        <v>61</v>
      </c>
      <c r="C53" s="13">
        <v>0</v>
      </c>
      <c r="D53" s="7">
        <v>0</v>
      </c>
      <c r="E53" s="14" t="str">
        <f t="shared" si="0"/>
        <v>-</v>
      </c>
      <c r="F53" s="13">
        <v>0</v>
      </c>
      <c r="G53" s="7">
        <v>0</v>
      </c>
      <c r="H53" s="14" t="str">
        <f t="shared" si="1"/>
        <v>-</v>
      </c>
      <c r="I53" s="13">
        <v>0</v>
      </c>
      <c r="J53" s="7">
        <v>0</v>
      </c>
      <c r="K53" s="14" t="str">
        <f t="shared" si="2"/>
        <v>-</v>
      </c>
      <c r="L53" s="13">
        <v>0</v>
      </c>
      <c r="M53" s="7">
        <v>0</v>
      </c>
      <c r="N53" s="14" t="str">
        <f t="shared" si="3"/>
        <v>-</v>
      </c>
      <c r="O53" s="13">
        <v>0</v>
      </c>
      <c r="P53" s="7">
        <v>0</v>
      </c>
      <c r="Q53" s="14" t="str">
        <f t="shared" si="4"/>
        <v>-</v>
      </c>
      <c r="R53" s="13">
        <v>0</v>
      </c>
      <c r="S53" s="7">
        <v>0</v>
      </c>
      <c r="T53" s="14" t="str">
        <f t="shared" si="5"/>
        <v>-</v>
      </c>
      <c r="U53" s="13">
        <v>0</v>
      </c>
      <c r="V53" s="7">
        <v>0</v>
      </c>
      <c r="W53" s="14" t="str">
        <f t="shared" si="6"/>
        <v>-</v>
      </c>
      <c r="X53" s="7">
        <f t="shared" si="9"/>
        <v>0</v>
      </c>
      <c r="Y53" s="7">
        <f t="shared" si="9"/>
        <v>0</v>
      </c>
      <c r="Z53" s="14" t="str">
        <f t="shared" si="7"/>
        <v>-</v>
      </c>
      <c r="AA53" s="30">
        <v>0</v>
      </c>
      <c r="AB53" s="30">
        <v>0</v>
      </c>
      <c r="AC53" s="32" t="s">
        <v>73</v>
      </c>
    </row>
    <row r="54" spans="1:29" x14ac:dyDescent="0.25">
      <c r="A54" s="5">
        <v>44</v>
      </c>
      <c r="B54" s="15" t="s">
        <v>62</v>
      </c>
      <c r="C54" s="13">
        <v>0</v>
      </c>
      <c r="D54" s="7">
        <v>0</v>
      </c>
      <c r="E54" s="14" t="str">
        <f t="shared" si="0"/>
        <v>-</v>
      </c>
      <c r="F54" s="13">
        <v>0</v>
      </c>
      <c r="G54" s="7">
        <v>0</v>
      </c>
      <c r="H54" s="14" t="str">
        <f t="shared" si="1"/>
        <v>-</v>
      </c>
      <c r="I54" s="13">
        <v>0</v>
      </c>
      <c r="J54" s="7">
        <v>0</v>
      </c>
      <c r="K54" s="14" t="str">
        <f t="shared" si="2"/>
        <v>-</v>
      </c>
      <c r="L54" s="13">
        <v>0</v>
      </c>
      <c r="M54" s="7">
        <v>0</v>
      </c>
      <c r="N54" s="14" t="str">
        <f t="shared" si="3"/>
        <v>-</v>
      </c>
      <c r="O54" s="13">
        <v>0</v>
      </c>
      <c r="P54" s="7">
        <v>0</v>
      </c>
      <c r="Q54" s="14" t="str">
        <f t="shared" si="4"/>
        <v>-</v>
      </c>
      <c r="R54" s="13">
        <v>0</v>
      </c>
      <c r="S54" s="7">
        <v>0</v>
      </c>
      <c r="T54" s="14" t="str">
        <f t="shared" si="5"/>
        <v>-</v>
      </c>
      <c r="U54" s="13">
        <v>0</v>
      </c>
      <c r="V54" s="7">
        <v>0</v>
      </c>
      <c r="W54" s="14" t="str">
        <f t="shared" si="6"/>
        <v>-</v>
      </c>
      <c r="X54" s="7">
        <f t="shared" si="9"/>
        <v>0</v>
      </c>
      <c r="Y54" s="7">
        <f t="shared" si="9"/>
        <v>0</v>
      </c>
      <c r="Z54" s="14" t="str">
        <f t="shared" si="7"/>
        <v>-</v>
      </c>
      <c r="AA54" s="30">
        <v>0</v>
      </c>
      <c r="AB54" s="30">
        <v>0</v>
      </c>
      <c r="AC54" s="32" t="s">
        <v>73</v>
      </c>
    </row>
    <row r="55" spans="1:29" x14ac:dyDescent="0.25">
      <c r="A55" s="5">
        <v>45</v>
      </c>
      <c r="B55" s="15" t="s">
        <v>63</v>
      </c>
      <c r="C55" s="13">
        <v>0</v>
      </c>
      <c r="D55" s="7">
        <v>0</v>
      </c>
      <c r="E55" s="14" t="str">
        <f t="shared" si="0"/>
        <v>-</v>
      </c>
      <c r="F55" s="13">
        <v>0</v>
      </c>
      <c r="G55" s="7">
        <v>0</v>
      </c>
      <c r="H55" s="14" t="str">
        <f t="shared" si="1"/>
        <v>-</v>
      </c>
      <c r="I55" s="13">
        <v>0</v>
      </c>
      <c r="J55" s="7">
        <v>0</v>
      </c>
      <c r="K55" s="14" t="str">
        <f t="shared" si="2"/>
        <v>-</v>
      </c>
      <c r="L55" s="13">
        <v>0</v>
      </c>
      <c r="M55" s="7">
        <v>0</v>
      </c>
      <c r="N55" s="14" t="str">
        <f t="shared" si="3"/>
        <v>-</v>
      </c>
      <c r="O55" s="13">
        <v>0</v>
      </c>
      <c r="P55" s="7">
        <v>0</v>
      </c>
      <c r="Q55" s="14" t="str">
        <f t="shared" si="4"/>
        <v>-</v>
      </c>
      <c r="R55" s="13">
        <v>0</v>
      </c>
      <c r="S55" s="7">
        <v>0</v>
      </c>
      <c r="T55" s="14" t="str">
        <f t="shared" si="5"/>
        <v>-</v>
      </c>
      <c r="U55" s="13">
        <v>0</v>
      </c>
      <c r="V55" s="7">
        <v>0</v>
      </c>
      <c r="W55" s="14" t="str">
        <f t="shared" si="6"/>
        <v>-</v>
      </c>
      <c r="X55" s="7">
        <f t="shared" si="9"/>
        <v>0</v>
      </c>
      <c r="Y55" s="7">
        <f t="shared" si="9"/>
        <v>0</v>
      </c>
      <c r="Z55" s="14" t="str">
        <f t="shared" si="7"/>
        <v>-</v>
      </c>
      <c r="AA55" s="30">
        <v>0</v>
      </c>
      <c r="AB55" s="30">
        <v>0</v>
      </c>
      <c r="AC55" s="32" t="s">
        <v>73</v>
      </c>
    </row>
    <row r="56" spans="1:29" x14ac:dyDescent="0.25">
      <c r="A56" s="42" t="s">
        <v>64</v>
      </c>
      <c r="B56" s="43"/>
      <c r="C56" s="9">
        <f>SUM(C53:C55)</f>
        <v>0</v>
      </c>
      <c r="D56" s="9">
        <f>SUM(D53:D55)</f>
        <v>0</v>
      </c>
      <c r="E56" s="10" t="str">
        <f t="shared" si="0"/>
        <v>-</v>
      </c>
      <c r="F56" s="9">
        <f>SUM(F53:F55)</f>
        <v>0</v>
      </c>
      <c r="G56" s="9">
        <f>SUM(G53:G55)</f>
        <v>0</v>
      </c>
      <c r="H56" s="10" t="str">
        <f t="shared" si="1"/>
        <v>-</v>
      </c>
      <c r="I56" s="9">
        <f>SUM(I53:I55)</f>
        <v>0</v>
      </c>
      <c r="J56" s="9">
        <f>SUM(J53:J55)</f>
        <v>0</v>
      </c>
      <c r="K56" s="10" t="str">
        <f t="shared" si="2"/>
        <v>-</v>
      </c>
      <c r="L56" s="9">
        <f>SUM(L53:L55)</f>
        <v>0</v>
      </c>
      <c r="M56" s="9">
        <f>SUM(M53:M55)</f>
        <v>0</v>
      </c>
      <c r="N56" s="10" t="str">
        <f t="shared" si="3"/>
        <v>-</v>
      </c>
      <c r="O56" s="9">
        <f>SUM(O53:O55)</f>
        <v>0</v>
      </c>
      <c r="P56" s="9">
        <f>SUM(P53:P55)</f>
        <v>0</v>
      </c>
      <c r="Q56" s="10" t="str">
        <f t="shared" si="4"/>
        <v>-</v>
      </c>
      <c r="R56" s="9">
        <f>SUM(R53:R55)</f>
        <v>0</v>
      </c>
      <c r="S56" s="9">
        <f>SUM(S53:S55)</f>
        <v>0</v>
      </c>
      <c r="T56" s="10" t="str">
        <f t="shared" si="5"/>
        <v>-</v>
      </c>
      <c r="U56" s="9">
        <f>SUM(U53:U55)</f>
        <v>0</v>
      </c>
      <c r="V56" s="9">
        <f>SUM(V53:V55)</f>
        <v>0</v>
      </c>
      <c r="W56" s="10" t="str">
        <f t="shared" si="6"/>
        <v>-</v>
      </c>
      <c r="X56" s="9">
        <f>SUM(X53:X55)</f>
        <v>0</v>
      </c>
      <c r="Y56" s="9">
        <f>SUM(Y53:Y55)</f>
        <v>0</v>
      </c>
      <c r="Z56" s="10" t="str">
        <f t="shared" si="7"/>
        <v>-</v>
      </c>
      <c r="AA56" s="34">
        <v>0</v>
      </c>
      <c r="AB56" s="34">
        <v>0</v>
      </c>
      <c r="AC56" s="35" t="s">
        <v>73</v>
      </c>
    </row>
    <row r="57" spans="1:29" x14ac:dyDescent="0.25">
      <c r="A57" s="5">
        <v>46</v>
      </c>
      <c r="B57" s="6" t="s">
        <v>65</v>
      </c>
      <c r="C57" s="13">
        <v>1334.24</v>
      </c>
      <c r="D57" s="7">
        <v>158.14690000000002</v>
      </c>
      <c r="E57" s="14">
        <f t="shared" si="0"/>
        <v>11.852957488907544</v>
      </c>
      <c r="F57" s="13">
        <v>0</v>
      </c>
      <c r="G57" s="7">
        <v>0</v>
      </c>
      <c r="H57" s="14" t="str">
        <f t="shared" si="1"/>
        <v>-</v>
      </c>
      <c r="I57" s="13">
        <v>1.73</v>
      </c>
      <c r="J57" s="7">
        <v>0</v>
      </c>
      <c r="K57" s="14">
        <f t="shared" si="2"/>
        <v>0</v>
      </c>
      <c r="L57" s="13">
        <v>8.1</v>
      </c>
      <c r="M57" s="7">
        <v>0</v>
      </c>
      <c r="N57" s="14">
        <f t="shared" si="3"/>
        <v>0</v>
      </c>
      <c r="O57" s="13">
        <v>0</v>
      </c>
      <c r="P57" s="7">
        <v>0</v>
      </c>
      <c r="Q57" s="14" t="str">
        <f t="shared" si="4"/>
        <v>-</v>
      </c>
      <c r="R57" s="13">
        <v>0.06</v>
      </c>
      <c r="S57" s="7">
        <v>0</v>
      </c>
      <c r="T57" s="14">
        <f t="shared" si="5"/>
        <v>0</v>
      </c>
      <c r="U57" s="13">
        <v>2.2400000000000002</v>
      </c>
      <c r="V57" s="7">
        <v>0</v>
      </c>
      <c r="W57" s="14">
        <f t="shared" si="6"/>
        <v>0</v>
      </c>
      <c r="X57" s="7">
        <f t="shared" si="9"/>
        <v>12.13</v>
      </c>
      <c r="Y57" s="7">
        <f t="shared" si="9"/>
        <v>0</v>
      </c>
      <c r="Z57" s="14">
        <f t="shared" si="7"/>
        <v>0</v>
      </c>
      <c r="AA57" s="30">
        <v>1370.9733289004707</v>
      </c>
      <c r="AB57" s="30">
        <v>158.14690000000002</v>
      </c>
      <c r="AC57" s="31">
        <v>11.535373932243804</v>
      </c>
    </row>
    <row r="58" spans="1:29" x14ac:dyDescent="0.25">
      <c r="A58" s="5">
        <v>47</v>
      </c>
      <c r="B58" s="6" t="s">
        <v>66</v>
      </c>
      <c r="C58" s="13">
        <v>0</v>
      </c>
      <c r="D58" s="7">
        <v>0</v>
      </c>
      <c r="E58" s="14" t="str">
        <f t="shared" si="0"/>
        <v>-</v>
      </c>
      <c r="F58" s="13"/>
      <c r="G58" s="7">
        <v>0</v>
      </c>
      <c r="H58" s="14" t="str">
        <f t="shared" si="1"/>
        <v>-</v>
      </c>
      <c r="I58" s="13"/>
      <c r="J58" s="7">
        <v>0</v>
      </c>
      <c r="K58" s="14" t="str">
        <f t="shared" si="2"/>
        <v>-</v>
      </c>
      <c r="L58" s="13"/>
      <c r="M58" s="7">
        <v>0</v>
      </c>
      <c r="N58" s="14" t="str">
        <f t="shared" si="3"/>
        <v>-</v>
      </c>
      <c r="O58" s="13"/>
      <c r="P58" s="7">
        <v>0</v>
      </c>
      <c r="Q58" s="14" t="str">
        <f t="shared" si="4"/>
        <v>-</v>
      </c>
      <c r="R58" s="13">
        <v>0</v>
      </c>
      <c r="S58" s="7">
        <v>0</v>
      </c>
      <c r="T58" s="14" t="str">
        <f t="shared" si="5"/>
        <v>-</v>
      </c>
      <c r="U58" s="13">
        <v>0</v>
      </c>
      <c r="V58" s="7">
        <v>0</v>
      </c>
      <c r="W58" s="14" t="str">
        <f t="shared" si="6"/>
        <v>-</v>
      </c>
      <c r="X58" s="7">
        <f t="shared" si="9"/>
        <v>0</v>
      </c>
      <c r="Y58" s="7">
        <f t="shared" si="9"/>
        <v>0</v>
      </c>
      <c r="Z58" s="14" t="str">
        <f t="shared" si="7"/>
        <v>-</v>
      </c>
      <c r="AA58" s="36">
        <v>6.9816063348416399</v>
      </c>
      <c r="AB58" s="36">
        <v>0</v>
      </c>
      <c r="AC58" s="32">
        <v>0</v>
      </c>
    </row>
    <row r="59" spans="1:29" x14ac:dyDescent="0.25">
      <c r="A59" s="11" t="s">
        <v>67</v>
      </c>
      <c r="B59" s="12"/>
      <c r="C59" s="9">
        <f>SUM(C57:C58)</f>
        <v>1334.24</v>
      </c>
      <c r="D59" s="9">
        <f>SUM(D57:D58)</f>
        <v>158.14690000000002</v>
      </c>
      <c r="E59" s="10">
        <f t="shared" si="0"/>
        <v>11.852957488907544</v>
      </c>
      <c r="F59" s="9">
        <f>SUM(F57:F58)</f>
        <v>0</v>
      </c>
      <c r="G59" s="9">
        <f>SUM(G57:G58)</f>
        <v>0</v>
      </c>
      <c r="H59" s="10" t="str">
        <f t="shared" si="1"/>
        <v>-</v>
      </c>
      <c r="I59" s="9">
        <f>SUM(I57:I58)</f>
        <v>1.73</v>
      </c>
      <c r="J59" s="9">
        <f>SUM(J57:J58)</f>
        <v>0</v>
      </c>
      <c r="K59" s="10">
        <f t="shared" si="2"/>
        <v>0</v>
      </c>
      <c r="L59" s="9">
        <f>SUM(L57:L58)</f>
        <v>8.1</v>
      </c>
      <c r="M59" s="9">
        <f>SUM(M57:M58)</f>
        <v>0</v>
      </c>
      <c r="N59" s="10">
        <f t="shared" si="3"/>
        <v>0</v>
      </c>
      <c r="O59" s="9">
        <f>SUM(O57:O58)</f>
        <v>0</v>
      </c>
      <c r="P59" s="9">
        <f>SUM(P57:P58)</f>
        <v>0</v>
      </c>
      <c r="Q59" s="10" t="str">
        <f t="shared" si="4"/>
        <v>-</v>
      </c>
      <c r="R59" s="9">
        <f>SUM(R57:R58)</f>
        <v>0.06</v>
      </c>
      <c r="S59" s="9">
        <f>SUM(S57:S58)</f>
        <v>0</v>
      </c>
      <c r="T59" s="10">
        <f t="shared" si="5"/>
        <v>0</v>
      </c>
      <c r="U59" s="9">
        <f>SUM(U57:U58)</f>
        <v>2.2400000000000002</v>
      </c>
      <c r="V59" s="9">
        <f>SUM(V57:V58)</f>
        <v>0</v>
      </c>
      <c r="W59" s="10">
        <f t="shared" si="6"/>
        <v>0</v>
      </c>
      <c r="X59" s="9">
        <f>SUM(X57:X58)</f>
        <v>12.13</v>
      </c>
      <c r="Y59" s="9">
        <f>SUM(Y57:Y58)</f>
        <v>0</v>
      </c>
      <c r="Z59" s="10">
        <f t="shared" si="7"/>
        <v>0</v>
      </c>
      <c r="AA59" s="34">
        <v>1377.9549352353124</v>
      </c>
      <c r="AB59" s="34">
        <v>158.14690000000002</v>
      </c>
      <c r="AC59" s="35">
        <v>11.476928305568526</v>
      </c>
    </row>
    <row r="60" spans="1:29" x14ac:dyDescent="0.25">
      <c r="A60" s="16" t="s">
        <v>68</v>
      </c>
      <c r="B60" s="17"/>
      <c r="C60" s="20">
        <f>C59+C56+C52+C48+C43+C41</f>
        <v>44499.98</v>
      </c>
      <c r="D60" s="18">
        <f>D59+D56+D52+D48+D43+D41</f>
        <v>16288.438114821998</v>
      </c>
      <c r="E60" s="19">
        <f t="shared" si="0"/>
        <v>36.603248169599169</v>
      </c>
      <c r="F60" s="18">
        <f>F59+F56+F52+F48+F43+F41</f>
        <v>1083.3</v>
      </c>
      <c r="G60" s="18">
        <f>G59+G56+G52+G48+G43+G41</f>
        <v>214.21129999999999</v>
      </c>
      <c r="H60" s="19">
        <f t="shared" si="1"/>
        <v>19.773959198744574</v>
      </c>
      <c r="I60" s="18">
        <f>I59+I56+I52+I48+I43+I41</f>
        <v>1785.92</v>
      </c>
      <c r="J60" s="18">
        <f>J59+J56+J52+J48+J43+J41</f>
        <v>120.2704</v>
      </c>
      <c r="K60" s="19">
        <f t="shared" si="2"/>
        <v>6.7343666009675678</v>
      </c>
      <c r="L60" s="18">
        <f>L59+L56+L52+L48+L43+L41</f>
        <v>11056.45</v>
      </c>
      <c r="M60" s="18">
        <f>M59+M56+M52+M48+M43+M41</f>
        <v>798.67759999999998</v>
      </c>
      <c r="N60" s="19">
        <f t="shared" si="3"/>
        <v>7.2236350727403451</v>
      </c>
      <c r="O60" s="18">
        <f>O59+O56+O52+O48+O43+O41</f>
        <v>389.84000000000003</v>
      </c>
      <c r="P60" s="18">
        <f>P59+P56+P52+P48+P43+P41</f>
        <v>7.664200000000001</v>
      </c>
      <c r="Q60" s="19">
        <f t="shared" si="4"/>
        <v>1.9659860455571516</v>
      </c>
      <c r="R60" s="18">
        <f>R59+R56+R52+R48+R43+R41</f>
        <v>539.49</v>
      </c>
      <c r="S60" s="18">
        <f>S59+S56+S52+S48+S43+S41</f>
        <v>2.1232000000000002</v>
      </c>
      <c r="T60" s="19">
        <f t="shared" si="5"/>
        <v>0.39355687779198878</v>
      </c>
      <c r="U60" s="18">
        <f>U59+U56+U52+U48+U43+U41</f>
        <v>5705.0400000000009</v>
      </c>
      <c r="V60" s="18">
        <f>V59+V56+V52+V48+V43+V41</f>
        <v>2378.6253000000002</v>
      </c>
      <c r="W60" s="19">
        <f t="shared" si="6"/>
        <v>41.693402675529001</v>
      </c>
      <c r="X60" s="20">
        <f>X59+X56+X52+X48+X43+X41</f>
        <v>19476.740000000002</v>
      </c>
      <c r="Y60" s="18">
        <f>Y59+Y56+Y52+Y48+Y43+Y41</f>
        <v>3307.3607000000006</v>
      </c>
      <c r="Z60" s="19">
        <f t="shared" si="7"/>
        <v>16.981079482500668</v>
      </c>
      <c r="AA60" s="37">
        <v>213560.05113580151</v>
      </c>
      <c r="AB60" s="38">
        <v>56717.070558390129</v>
      </c>
      <c r="AC60" s="39">
        <v>26.557902686736153</v>
      </c>
    </row>
    <row r="61" spans="1:29" s="24" customFormat="1" x14ac:dyDescent="0.25">
      <c r="A61" s="21"/>
      <c r="B61" s="21"/>
      <c r="C61" s="21">
        <v>44500.00000738127</v>
      </c>
      <c r="D61" s="21"/>
      <c r="E61" s="21"/>
      <c r="F61" s="21">
        <v>1083.3</v>
      </c>
      <c r="G61" s="22"/>
      <c r="H61" s="21"/>
      <c r="I61" s="21">
        <v>1785.9100424386736</v>
      </c>
      <c r="J61" s="21"/>
      <c r="K61" s="21"/>
      <c r="L61" s="23">
        <v>11056.411780447039</v>
      </c>
      <c r="O61" s="23">
        <v>389.82840000000004</v>
      </c>
      <c r="R61" s="23">
        <v>539.48600000000079</v>
      </c>
      <c r="U61" s="23">
        <v>5705.0588145932843</v>
      </c>
      <c r="X61" s="23">
        <v>20559.995037478995</v>
      </c>
    </row>
    <row r="69" spans="3:29" x14ac:dyDescent="0.25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</sheetData>
  <mergeCells count="16">
    <mergeCell ref="A1:AC1"/>
    <mergeCell ref="A52:B52"/>
    <mergeCell ref="A56:B56"/>
    <mergeCell ref="AA3:AC3"/>
    <mergeCell ref="A2:AC2"/>
    <mergeCell ref="L3:N3"/>
    <mergeCell ref="O3:Q3"/>
    <mergeCell ref="R3:T3"/>
    <mergeCell ref="U3:W3"/>
    <mergeCell ref="X3:Z3"/>
    <mergeCell ref="A17:B17"/>
    <mergeCell ref="A3:A4"/>
    <mergeCell ref="B3:B4"/>
    <mergeCell ref="C3:E3"/>
    <mergeCell ref="F3:H3"/>
    <mergeCell ref="I3:K3"/>
  </mergeCells>
  <printOptions horizontalCentered="1"/>
  <pageMargins left="0.19685039370078741" right="0.19685039370078741" top="0.78740157480314965" bottom="0.78740157480314965" header="0.31496062992125984" footer="0.31496062992125984"/>
  <pageSetup scale="73" orientation="portrait" r:id="rId1"/>
  <headerFooter>
    <oddFooter>&amp;C&amp;"Arial,Regular"&amp;10&amp;P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17.PS Ach</vt:lpstr>
      <vt:lpstr>'17.PS Ach'!Print_Area</vt:lpstr>
      <vt:lpstr>'17.PS Ach'!Print_Titles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Nadeem Anwar Ansari</cp:lastModifiedBy>
  <dcterms:created xsi:type="dcterms:W3CDTF">2021-09-24T06:41:07Z</dcterms:created>
  <dcterms:modified xsi:type="dcterms:W3CDTF">2021-09-24T07:54:07Z</dcterms:modified>
</cp:coreProperties>
</file>