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.1 Agri" sheetId="1" r:id="rId1"/>
  </sheets>
  <externalReferences>
    <externalReference r:id="rId2"/>
    <externalReference r:id="rId3"/>
  </externalReferences>
  <definedNames>
    <definedName name="_xlnm.Print_Area" localSheetId="0">'20.1 Agri'!$A$1:$K$60</definedName>
    <definedName name="_xlnm.Print_Titles" localSheetId="0">'20.1 Agri'!$B:$B,'20.1 Agri'!$1:$4</definedName>
  </definedNames>
  <calcPr calcId="144525"/>
</workbook>
</file>

<file path=xl/calcChain.xml><?xml version="1.0" encoding="utf-8"?>
<calcChain xmlns="http://schemas.openxmlformats.org/spreadsheetml/2006/main">
  <c r="K62" i="1" l="1"/>
  <c r="J62" i="1"/>
  <c r="I62" i="1"/>
  <c r="H62" i="1"/>
  <c r="G62" i="1"/>
  <c r="F62" i="1"/>
  <c r="E62" i="1"/>
  <c r="D62" i="1"/>
  <c r="C62" i="1"/>
  <c r="H59" i="1"/>
  <c r="F58" i="1"/>
  <c r="F57" i="1"/>
  <c r="C57" i="1"/>
  <c r="C56" i="1"/>
  <c r="K53" i="1"/>
  <c r="K59" i="1" s="1"/>
  <c r="I53" i="1"/>
  <c r="I59" i="1" s="1"/>
  <c r="H53" i="1"/>
  <c r="F53" i="1"/>
  <c r="F59" i="1" s="1"/>
  <c r="E53" i="1"/>
  <c r="E59" i="1" s="1"/>
  <c r="C53" i="1"/>
  <c r="C59" i="1" s="1"/>
  <c r="I52" i="1"/>
  <c r="J51" i="1"/>
  <c r="J53" i="1" s="1"/>
  <c r="J59" i="1" s="1"/>
  <c r="I51" i="1"/>
  <c r="G51" i="1"/>
  <c r="G53" i="1" s="1"/>
  <c r="G59" i="1" s="1"/>
  <c r="D51" i="1"/>
  <c r="D53" i="1" s="1"/>
  <c r="D59" i="1" s="1"/>
  <c r="G50" i="1"/>
  <c r="F50" i="1"/>
  <c r="C50" i="1"/>
  <c r="C58" i="1" s="1"/>
  <c r="J49" i="1"/>
  <c r="K49" i="1" s="1"/>
  <c r="I49" i="1"/>
  <c r="H49" i="1"/>
  <c r="G49" i="1"/>
  <c r="D49" i="1"/>
  <c r="E49" i="1" s="1"/>
  <c r="K48" i="1"/>
  <c r="J48" i="1"/>
  <c r="I48" i="1"/>
  <c r="G48" i="1"/>
  <c r="H48" i="1" s="1"/>
  <c r="D48" i="1"/>
  <c r="E48" i="1" s="1"/>
  <c r="J47" i="1"/>
  <c r="K47" i="1" s="1"/>
  <c r="I47" i="1"/>
  <c r="G47" i="1"/>
  <c r="H47" i="1" s="1"/>
  <c r="E47" i="1"/>
  <c r="D47" i="1"/>
  <c r="J46" i="1"/>
  <c r="I46" i="1"/>
  <c r="I50" i="1" s="1"/>
  <c r="I58" i="1" s="1"/>
  <c r="G46" i="1"/>
  <c r="H46" i="1" s="1"/>
  <c r="D46" i="1"/>
  <c r="F45" i="1"/>
  <c r="D45" i="1"/>
  <c r="D57" i="1" s="1"/>
  <c r="C45" i="1"/>
  <c r="J44" i="1"/>
  <c r="J45" i="1" s="1"/>
  <c r="J57" i="1" s="1"/>
  <c r="I44" i="1"/>
  <c r="I45" i="1" s="1"/>
  <c r="I57" i="1" s="1"/>
  <c r="G44" i="1"/>
  <c r="G45" i="1" s="1"/>
  <c r="G57" i="1" s="1"/>
  <c r="D44" i="1"/>
  <c r="E44" i="1" s="1"/>
  <c r="E45" i="1" s="1"/>
  <c r="E57" i="1" s="1"/>
  <c r="F42" i="1"/>
  <c r="F43" i="1" s="1"/>
  <c r="C42" i="1"/>
  <c r="C43" i="1" s="1"/>
  <c r="C54" i="1" s="1"/>
  <c r="J41" i="1"/>
  <c r="K41" i="1" s="1"/>
  <c r="I41" i="1"/>
  <c r="G41" i="1"/>
  <c r="H41" i="1" s="1"/>
  <c r="E41" i="1"/>
  <c r="D41" i="1"/>
  <c r="J40" i="1"/>
  <c r="K40" i="1" s="1"/>
  <c r="I40" i="1"/>
  <c r="G40" i="1"/>
  <c r="H40" i="1" s="1"/>
  <c r="D40" i="1"/>
  <c r="E40" i="1" s="1"/>
  <c r="J39" i="1"/>
  <c r="I39" i="1"/>
  <c r="G39" i="1"/>
  <c r="D39" i="1"/>
  <c r="J38" i="1"/>
  <c r="K38" i="1" s="1"/>
  <c r="I38" i="1"/>
  <c r="H38" i="1"/>
  <c r="G38" i="1"/>
  <c r="D38" i="1"/>
  <c r="E38" i="1" s="1"/>
  <c r="K37" i="1"/>
  <c r="J37" i="1"/>
  <c r="I37" i="1"/>
  <c r="G37" i="1"/>
  <c r="H37" i="1" s="1"/>
  <c r="D37" i="1"/>
  <c r="E37" i="1" s="1"/>
  <c r="J36" i="1"/>
  <c r="K36" i="1" s="1"/>
  <c r="I36" i="1"/>
  <c r="G36" i="1"/>
  <c r="D36" i="1"/>
  <c r="E36" i="1" s="1"/>
  <c r="J35" i="1"/>
  <c r="I35" i="1"/>
  <c r="G35" i="1"/>
  <c r="H35" i="1" s="1"/>
  <c r="D35" i="1"/>
  <c r="J34" i="1"/>
  <c r="I34" i="1"/>
  <c r="I42" i="1" s="1"/>
  <c r="G34" i="1"/>
  <c r="H34" i="1" s="1"/>
  <c r="D34" i="1"/>
  <c r="E34" i="1" s="1"/>
  <c r="J33" i="1"/>
  <c r="K33" i="1" s="1"/>
  <c r="I33" i="1"/>
  <c r="H33" i="1"/>
  <c r="G33" i="1"/>
  <c r="D33" i="1"/>
  <c r="E33" i="1" s="1"/>
  <c r="K32" i="1"/>
  <c r="J32" i="1"/>
  <c r="I32" i="1"/>
  <c r="G32" i="1"/>
  <c r="H32" i="1" s="1"/>
  <c r="D32" i="1"/>
  <c r="E32" i="1" s="1"/>
  <c r="J31" i="1"/>
  <c r="K31" i="1" s="1"/>
  <c r="I31" i="1"/>
  <c r="G31" i="1"/>
  <c r="H31" i="1" s="1"/>
  <c r="D31" i="1"/>
  <c r="J30" i="1"/>
  <c r="I30" i="1"/>
  <c r="G30" i="1"/>
  <c r="D30" i="1"/>
  <c r="J29" i="1"/>
  <c r="K29" i="1" s="1"/>
  <c r="I29" i="1"/>
  <c r="H29" i="1"/>
  <c r="G29" i="1"/>
  <c r="D29" i="1"/>
  <c r="E29" i="1" s="1"/>
  <c r="K28" i="1"/>
  <c r="J28" i="1"/>
  <c r="I28" i="1"/>
  <c r="G28" i="1"/>
  <c r="H28" i="1" s="1"/>
  <c r="E28" i="1"/>
  <c r="D28" i="1"/>
  <c r="J27" i="1"/>
  <c r="K27" i="1" s="1"/>
  <c r="I27" i="1"/>
  <c r="G27" i="1"/>
  <c r="H27" i="1" s="1"/>
  <c r="E27" i="1"/>
  <c r="D27" i="1"/>
  <c r="J26" i="1"/>
  <c r="K26" i="1" s="1"/>
  <c r="I26" i="1"/>
  <c r="G26" i="1"/>
  <c r="H26" i="1" s="1"/>
  <c r="D26" i="1"/>
  <c r="E26" i="1" s="1"/>
  <c r="J25" i="1"/>
  <c r="I25" i="1"/>
  <c r="G25" i="1"/>
  <c r="D25" i="1"/>
  <c r="J24" i="1"/>
  <c r="K24" i="1" s="1"/>
  <c r="I24" i="1"/>
  <c r="G24" i="1"/>
  <c r="D24" i="1"/>
  <c r="E24" i="1" s="1"/>
  <c r="J23" i="1"/>
  <c r="K23" i="1" s="1"/>
  <c r="I23" i="1"/>
  <c r="G23" i="1"/>
  <c r="H23" i="1" s="1"/>
  <c r="E23" i="1"/>
  <c r="D23" i="1"/>
  <c r="J22" i="1"/>
  <c r="I22" i="1"/>
  <c r="G22" i="1"/>
  <c r="H22" i="1" s="1"/>
  <c r="D22" i="1"/>
  <c r="E22" i="1" s="1"/>
  <c r="J21" i="1"/>
  <c r="K21" i="1" s="1"/>
  <c r="I21" i="1"/>
  <c r="H21" i="1"/>
  <c r="G21" i="1"/>
  <c r="D21" i="1"/>
  <c r="E21" i="1" s="1"/>
  <c r="K20" i="1"/>
  <c r="J20" i="1"/>
  <c r="I20" i="1"/>
  <c r="G20" i="1"/>
  <c r="E20" i="1"/>
  <c r="D20" i="1"/>
  <c r="J19" i="1"/>
  <c r="I19" i="1"/>
  <c r="G19" i="1"/>
  <c r="D19" i="1"/>
  <c r="J18" i="1"/>
  <c r="K18" i="1" s="1"/>
  <c r="I18" i="1"/>
  <c r="G18" i="1"/>
  <c r="D18" i="1"/>
  <c r="F17" i="1"/>
  <c r="C17" i="1"/>
  <c r="J16" i="1"/>
  <c r="K16" i="1" s="1"/>
  <c r="I16" i="1"/>
  <c r="G16" i="1"/>
  <c r="H16" i="1" s="1"/>
  <c r="D16" i="1"/>
  <c r="E16" i="1" s="1"/>
  <c r="J15" i="1"/>
  <c r="K15" i="1" s="1"/>
  <c r="I15" i="1"/>
  <c r="H15" i="1"/>
  <c r="G15" i="1"/>
  <c r="D15" i="1"/>
  <c r="E15" i="1" s="1"/>
  <c r="K14" i="1"/>
  <c r="J14" i="1"/>
  <c r="I14" i="1"/>
  <c r="G14" i="1"/>
  <c r="H14" i="1" s="1"/>
  <c r="D14" i="1"/>
  <c r="E14" i="1" s="1"/>
  <c r="J13" i="1"/>
  <c r="K13" i="1" s="1"/>
  <c r="I13" i="1"/>
  <c r="G13" i="1"/>
  <c r="H13" i="1" s="1"/>
  <c r="D13" i="1"/>
  <c r="J12" i="1"/>
  <c r="K12" i="1" s="1"/>
  <c r="I12" i="1"/>
  <c r="H12" i="1"/>
  <c r="G12" i="1"/>
  <c r="D12" i="1"/>
  <c r="E12" i="1" s="1"/>
  <c r="K11" i="1"/>
  <c r="J11" i="1"/>
  <c r="I11" i="1"/>
  <c r="G11" i="1"/>
  <c r="H11" i="1" s="1"/>
  <c r="D11" i="1"/>
  <c r="E11" i="1" s="1"/>
  <c r="J10" i="1"/>
  <c r="K10" i="1" s="1"/>
  <c r="I10" i="1"/>
  <c r="G10" i="1"/>
  <c r="H10" i="1" s="1"/>
  <c r="E10" i="1"/>
  <c r="D10" i="1"/>
  <c r="J9" i="1"/>
  <c r="I9" i="1"/>
  <c r="G9" i="1"/>
  <c r="H9" i="1" s="1"/>
  <c r="D9" i="1"/>
  <c r="E9" i="1" s="1"/>
  <c r="J8" i="1"/>
  <c r="K8" i="1" s="1"/>
  <c r="I8" i="1"/>
  <c r="H8" i="1"/>
  <c r="G8" i="1"/>
  <c r="D8" i="1"/>
  <c r="E8" i="1" s="1"/>
  <c r="K7" i="1"/>
  <c r="J7" i="1"/>
  <c r="I7" i="1"/>
  <c r="G7" i="1"/>
  <c r="H7" i="1" s="1"/>
  <c r="D7" i="1"/>
  <c r="E7" i="1" s="1"/>
  <c r="J6" i="1"/>
  <c r="K6" i="1" s="1"/>
  <c r="I6" i="1"/>
  <c r="G6" i="1"/>
  <c r="H6" i="1" s="1"/>
  <c r="E6" i="1"/>
  <c r="D6" i="1"/>
  <c r="J5" i="1"/>
  <c r="I5" i="1"/>
  <c r="G5" i="1"/>
  <c r="D5" i="1"/>
  <c r="E5" i="1" s="1"/>
  <c r="D42" i="1" l="1"/>
  <c r="E18" i="1"/>
  <c r="J17" i="1"/>
  <c r="F54" i="1"/>
  <c r="F56" i="1"/>
  <c r="F60" i="1" s="1"/>
  <c r="F63" i="1" s="1"/>
  <c r="D50" i="1"/>
  <c r="E46" i="1"/>
  <c r="C60" i="1"/>
  <c r="C63" i="1" s="1"/>
  <c r="G58" i="1"/>
  <c r="H50" i="1"/>
  <c r="H58" i="1" s="1"/>
  <c r="G17" i="1"/>
  <c r="H17" i="1" s="1"/>
  <c r="D17" i="1"/>
  <c r="E17" i="1" s="1"/>
  <c r="G42" i="1"/>
  <c r="K34" i="1"/>
  <c r="I17" i="1"/>
  <c r="I43" i="1" s="1"/>
  <c r="K9" i="1"/>
  <c r="K22" i="1"/>
  <c r="K46" i="1"/>
  <c r="H5" i="1"/>
  <c r="H18" i="1"/>
  <c r="H44" i="1"/>
  <c r="H45" i="1" s="1"/>
  <c r="H57" i="1" s="1"/>
  <c r="J50" i="1"/>
  <c r="J42" i="1"/>
  <c r="K5" i="1"/>
  <c r="K44" i="1"/>
  <c r="K45" i="1" s="1"/>
  <c r="K57" i="1" s="1"/>
  <c r="I56" i="1" l="1"/>
  <c r="I60" i="1" s="1"/>
  <c r="I63" i="1" s="1"/>
  <c r="I54" i="1"/>
  <c r="J43" i="1"/>
  <c r="K42" i="1"/>
  <c r="K17" i="1"/>
  <c r="J58" i="1"/>
  <c r="K50" i="1"/>
  <c r="K58" i="1" s="1"/>
  <c r="E50" i="1"/>
  <c r="E58" i="1" s="1"/>
  <c r="D58" i="1"/>
  <c r="G43" i="1"/>
  <c r="H42" i="1"/>
  <c r="E42" i="1"/>
  <c r="D43" i="1"/>
  <c r="J54" i="1" l="1"/>
  <c r="K54" i="1" s="1"/>
  <c r="J56" i="1"/>
  <c r="J60" i="1" s="1"/>
  <c r="K43" i="1"/>
  <c r="K56" i="1" s="1"/>
  <c r="G54" i="1"/>
  <c r="H54" i="1" s="1"/>
  <c r="H43" i="1"/>
  <c r="H56" i="1" s="1"/>
  <c r="G56" i="1"/>
  <c r="G60" i="1" s="1"/>
  <c r="D56" i="1"/>
  <c r="D60" i="1" s="1"/>
  <c r="E43" i="1"/>
  <c r="E56" i="1" s="1"/>
  <c r="D54" i="1"/>
  <c r="E54" i="1" s="1"/>
  <c r="E60" i="1" l="1"/>
  <c r="E63" i="1" s="1"/>
  <c r="D63" i="1"/>
  <c r="G63" i="1"/>
  <c r="H60" i="1"/>
  <c r="H63" i="1" s="1"/>
  <c r="J63" i="1"/>
  <c r="K60" i="1"/>
  <c r="K63" i="1" s="1"/>
</calcChain>
</file>

<file path=xl/sharedStrings.xml><?xml version="1.0" encoding="utf-8"?>
<sst xmlns="http://schemas.openxmlformats.org/spreadsheetml/2006/main" count="75" uniqueCount="68">
  <si>
    <t>SLBC OF A.P.                                                                                                                                                                                                                                        CONVENOR:UNION BANK OF INDIA</t>
  </si>
  <si>
    <t>ANNUAL CREDIT PLAN 2020-21- BANK-WISE ACHIEVEMENT AS ON  31.12.2020 ( Amount in crores )</t>
  </si>
  <si>
    <t>S.No.</t>
  </si>
  <si>
    <t>Name of the Bank</t>
  </si>
  <si>
    <t>Short Term Crop Production Loans</t>
  </si>
  <si>
    <t>Agrl.Term Loans including agriculture infrastructure &amp; ancillary activities</t>
  </si>
  <si>
    <t>Total Agriculture</t>
  </si>
  <si>
    <t>Target</t>
  </si>
  <si>
    <t xml:space="preserve"> Achvmt</t>
  </si>
  <si>
    <t>% of achvmt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</si>
  <si>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</si>
  <si>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</si>
  <si>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</si>
  <si>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</si>
  <si>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</si>
  <si>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</si>
  <si>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</si>
  <si>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</si>
  <si>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</si>
  <si>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UCO Bank</t>
  </si>
  <si>
    <t>Union Bank of India</t>
  </si>
  <si>
    <t>State Bank of India</t>
  </si>
  <si>
    <t>Public  Sector  Banks  Total</t>
  </si>
  <si>
    <t>Axis Bank</t>
  </si>
  <si>
    <t>Bandhan Bank</t>
  </si>
  <si>
    <t>Catholic Syrian Bank Ltd</t>
  </si>
  <si>
    <t>NA</t>
  </si>
  <si>
    <t>City Union Bank Ltd</t>
  </si>
  <si>
    <t>Coastal Local Area Bank Ltd</t>
  </si>
  <si>
    <t>DCB Bank Limited</t>
  </si>
  <si>
    <t>Dhanalakshmi Bank</t>
  </si>
  <si>
    <t>Equitas Small Finance Bank Ltd</t>
  </si>
  <si>
    <t>Federal Bank Ltd</t>
  </si>
  <si>
    <t>HDFC Bank Ltd</t>
  </si>
  <si>
    <t>ICICI Bank Ltd.</t>
  </si>
  <si>
    <t>IDBI Bank Limited</t>
  </si>
  <si>
    <t>IDFC First Bank</t>
  </si>
  <si>
    <t>Indus Ind Bank</t>
  </si>
  <si>
    <t>Karnataka Bank Ltd</t>
  </si>
  <si>
    <t>Karur Vysya Bank Ltd</t>
  </si>
  <si>
    <t>Kotak Mahindra Bank</t>
  </si>
  <si>
    <t>KBS Local Area Bank</t>
  </si>
  <si>
    <t>Lakshmi Vilas Bank Ltd</t>
  </si>
  <si>
    <t>RBL Bank</t>
  </si>
  <si>
    <t>South Indian Bank Ltd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</si>
  <si>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</si>
  <si>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</si>
  <si>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</si>
  <si>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</si>
  <si>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</si>
  <si>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</si>
  <si>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</si>
  <si>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</si>
  <si>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</si>
  <si>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</si>
  <si>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</si>
  <si>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</si>
  <si>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</si>
  <si>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FSCS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</si>
  <si>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</si>
  <si>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</si>
  <si>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</si>
  <si>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</si>
  <si>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</si>
  <si>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</si>
  <si>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</si>
  <si>
    <t>District wise Data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</si>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</sst>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\-0.00;\-;@"/>
    <numFmt numFmtId="165" formatCode="0.00;[Red]0.00"/>
    <numFmt numFmtId="166" formatCode="0.00_);[Red]\(0.00\)"/>
  </numFmts>
  <fonts count="7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9"/>
      <color rgb="FF0070C0"/>
      <name val="Century Gothic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0" borderId="0" xfId="0" applyFont="1" applyFill="1" applyAlignment="1"/>
    <xf numFmtId="0" fontId="2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64" fontId="1" fillId="0" borderId="4" xfId="0" applyNumberFormat="1" applyFont="1" applyFill="1" applyBorder="1" applyAlignment="1">
      <alignment wrapText="1"/>
    </xf>
    <xf numFmtId="164" fontId="1" fillId="0" borderId="4" xfId="0" applyNumberFormat="1" applyFont="1" applyFill="1" applyBorder="1" applyAlignment="1"/>
    <xf numFmtId="0" fontId="1" fillId="3" borderId="4" xfId="0" applyFont="1" applyFill="1" applyBorder="1" applyAlignment="1">
      <alignment horizontal="center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>
      <alignment wrapText="1"/>
    </xf>
    <xf numFmtId="164" fontId="1" fillId="0" borderId="4" xfId="0" applyNumberFormat="1" applyFont="1" applyFill="1" applyBorder="1" applyAlignment="1">
      <alignment horizontal="right" wrapText="1"/>
    </xf>
    <xf numFmtId="164" fontId="1" fillId="0" borderId="4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/>
    <xf numFmtId="164" fontId="1" fillId="0" borderId="4" xfId="0" applyNumberFormat="1" applyFont="1" applyFill="1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4" xfId="0" applyFont="1" applyFill="1" applyBorder="1" applyAlignment="1"/>
    <xf numFmtId="2" fontId="3" fillId="0" borderId="4" xfId="0" applyNumberFormat="1" applyFont="1" applyFill="1" applyBorder="1" applyAlignment="1"/>
    <xf numFmtId="166" fontId="3" fillId="0" borderId="4" xfId="0" applyNumberFormat="1" applyFont="1" applyFill="1" applyBorder="1" applyAlignment="1"/>
  </cellXfs>
  <cellStyles count="5">
    <cellStyle name="Excel Built-in Normal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4/CQR%20consolidation%20format%20Dec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39470/Desktop/SLBC%20Meetings/214/2.%20Annexures%20Disbursements_Dec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NETWORK"/>
      <sheetName val="BUSINESS FIGURES"/>
      <sheetName val="AGR"/>
      <sheetName val="MSMEOPS"/>
      <sheetName val="NPS"/>
      <sheetName val="CGSSOLD"/>
      <sheetName val="CGSS"/>
      <sheetName val="SGSS"/>
      <sheetName val="CGCSFinanceunder"/>
      <sheetName val="FinanceCCRC"/>
      <sheetName val="Consol"/>
      <sheetName val="Sheet1"/>
    </sheetNames>
    <sheetDataSet>
      <sheetData sheetId="0"/>
      <sheetData sheetId="1"/>
      <sheetData sheetId="2">
        <row r="5">
          <cell r="AG5">
            <v>2182.3103000000001</v>
          </cell>
          <cell r="BQ5">
            <v>373.30309999999997</v>
          </cell>
          <cell r="CI5">
            <v>0</v>
          </cell>
          <cell r="DA5">
            <v>6.0372000000000003</v>
          </cell>
          <cell r="EK5">
            <v>2561.6506000000004</v>
          </cell>
        </row>
        <row r="6">
          <cell r="AG6">
            <v>1378.23</v>
          </cell>
          <cell r="BQ6">
            <v>241.36</v>
          </cell>
          <cell r="CI6">
            <v>0.6</v>
          </cell>
          <cell r="DA6">
            <v>157.28</v>
          </cell>
          <cell r="EK6">
            <v>1777.47</v>
          </cell>
        </row>
        <row r="7">
          <cell r="AG7">
            <v>17.740000000000002</v>
          </cell>
          <cell r="BQ7">
            <v>0</v>
          </cell>
          <cell r="CI7">
            <v>0</v>
          </cell>
          <cell r="DA7">
            <v>0</v>
          </cell>
          <cell r="EK7">
            <v>17.740000000000002</v>
          </cell>
        </row>
        <row r="8">
          <cell r="AG8">
            <v>12678.240000000002</v>
          </cell>
          <cell r="BQ8">
            <v>2848.89</v>
          </cell>
          <cell r="CI8">
            <v>1.52</v>
          </cell>
          <cell r="DA8">
            <v>2.5099999999999998</v>
          </cell>
          <cell r="EK8">
            <v>15531.160000000002</v>
          </cell>
        </row>
        <row r="9">
          <cell r="AG9">
            <v>978.49339999999995</v>
          </cell>
          <cell r="BQ9">
            <v>235.1842</v>
          </cell>
          <cell r="CI9">
            <v>6.8703000000000003</v>
          </cell>
          <cell r="DA9">
            <v>133.2045</v>
          </cell>
          <cell r="EK9">
            <v>1353.7524000000001</v>
          </cell>
        </row>
        <row r="10">
          <cell r="AG10">
            <v>5117.3490000000002</v>
          </cell>
          <cell r="BQ10">
            <v>1228.0185000000001</v>
          </cell>
          <cell r="CI10">
            <v>1.5347</v>
          </cell>
          <cell r="DA10">
            <v>73.951499999999996</v>
          </cell>
          <cell r="EK10">
            <v>6420.8537000000006</v>
          </cell>
        </row>
        <row r="11">
          <cell r="AG11">
            <v>813.74000000000012</v>
          </cell>
          <cell r="BQ11">
            <v>620.12537999999995</v>
          </cell>
          <cell r="CI11">
            <v>0</v>
          </cell>
          <cell r="DA11">
            <v>0.28999999999999998</v>
          </cell>
          <cell r="EK11">
            <v>1434.1553800000002</v>
          </cell>
        </row>
        <row r="12">
          <cell r="AG12">
            <v>113.5419</v>
          </cell>
          <cell r="BQ12">
            <v>63.972900000000003</v>
          </cell>
          <cell r="CI12">
            <v>8.7726000000000006</v>
          </cell>
          <cell r="DA12">
            <v>149.55609999999999</v>
          </cell>
          <cell r="EK12">
            <v>335.84350000000001</v>
          </cell>
        </row>
        <row r="13">
          <cell r="AG13">
            <v>6.6374000000000004</v>
          </cell>
          <cell r="BQ13">
            <v>0</v>
          </cell>
          <cell r="CI13">
            <v>0</v>
          </cell>
          <cell r="DA13">
            <v>0</v>
          </cell>
          <cell r="EK13">
            <v>6.6374000000000004</v>
          </cell>
        </row>
        <row r="14">
          <cell r="AG14">
            <v>48.55</v>
          </cell>
          <cell r="BQ14">
            <v>22.64</v>
          </cell>
          <cell r="CI14">
            <v>0</v>
          </cell>
          <cell r="DA14">
            <v>0</v>
          </cell>
          <cell r="EK14">
            <v>71.19</v>
          </cell>
        </row>
        <row r="15">
          <cell r="AG15">
            <v>13716.66</v>
          </cell>
          <cell r="BQ15">
            <v>6696.3096000000005</v>
          </cell>
          <cell r="CI15">
            <v>24.900259458000001</v>
          </cell>
          <cell r="DA15">
            <v>1354.4</v>
          </cell>
          <cell r="EK15">
            <v>21792.269859458003</v>
          </cell>
        </row>
        <row r="16">
          <cell r="AG16">
            <v>17236.89</v>
          </cell>
          <cell r="BQ16">
            <v>4340.0499999999993</v>
          </cell>
          <cell r="CI16">
            <v>0</v>
          </cell>
          <cell r="DA16">
            <v>1.85</v>
          </cell>
          <cell r="EK16">
            <v>21578.789999999997</v>
          </cell>
        </row>
        <row r="18">
          <cell r="AG18">
            <v>662.7</v>
          </cell>
          <cell r="BQ18">
            <v>218.67</v>
          </cell>
          <cell r="CI18">
            <v>0</v>
          </cell>
          <cell r="DA18">
            <v>0</v>
          </cell>
          <cell r="EK18">
            <v>881.37</v>
          </cell>
        </row>
        <row r="19">
          <cell r="AG19">
            <v>0</v>
          </cell>
          <cell r="BQ19">
            <v>0</v>
          </cell>
          <cell r="CI19">
            <v>0.12</v>
          </cell>
          <cell r="DA19">
            <v>12.53</v>
          </cell>
          <cell r="EK19">
            <v>12.649999999999999</v>
          </cell>
        </row>
        <row r="20">
          <cell r="AG20">
            <v>0</v>
          </cell>
          <cell r="BQ20">
            <v>0</v>
          </cell>
          <cell r="CI20">
            <v>0</v>
          </cell>
          <cell r="DA20">
            <v>0</v>
          </cell>
          <cell r="EK20">
            <v>0</v>
          </cell>
        </row>
        <row r="21">
          <cell r="AG21">
            <v>49.351891000000002</v>
          </cell>
          <cell r="BQ21">
            <v>38.438639999999999</v>
          </cell>
          <cell r="CI21">
            <v>1.8</v>
          </cell>
          <cell r="DA21">
            <v>15.616300000000001</v>
          </cell>
          <cell r="EK21">
            <v>105.20683099999999</v>
          </cell>
        </row>
        <row r="22">
          <cell r="AG22">
            <v>60.973800000000004</v>
          </cell>
          <cell r="BQ22">
            <v>14.06</v>
          </cell>
          <cell r="CI22">
            <v>0</v>
          </cell>
          <cell r="DA22">
            <v>0</v>
          </cell>
          <cell r="EK22">
            <v>75.033799999999999</v>
          </cell>
        </row>
        <row r="23">
          <cell r="AG23">
            <v>42.557440400000004</v>
          </cell>
          <cell r="BQ23">
            <v>7.1084199180000001</v>
          </cell>
          <cell r="CI23">
            <v>0</v>
          </cell>
          <cell r="DA23">
            <v>0.3589</v>
          </cell>
          <cell r="EK23">
            <v>50.024760318000006</v>
          </cell>
        </row>
        <row r="24">
          <cell r="AG24">
            <v>129.24680000000001</v>
          </cell>
          <cell r="BQ24">
            <v>0.65110000000000001</v>
          </cell>
          <cell r="CI24">
            <v>0</v>
          </cell>
          <cell r="DA24">
            <v>2.58</v>
          </cell>
          <cell r="EK24">
            <v>132.47790000000003</v>
          </cell>
        </row>
        <row r="25">
          <cell r="AG25">
            <v>0</v>
          </cell>
          <cell r="BQ25">
            <v>1.68</v>
          </cell>
          <cell r="CI25">
            <v>0</v>
          </cell>
          <cell r="DA25">
            <v>0</v>
          </cell>
          <cell r="EK25">
            <v>1.68</v>
          </cell>
        </row>
        <row r="26">
          <cell r="AG26">
            <v>358.68000000000006</v>
          </cell>
          <cell r="BQ26">
            <v>7.29</v>
          </cell>
          <cell r="CI26">
            <v>0.75</v>
          </cell>
          <cell r="DA26">
            <v>4.7300000000000004</v>
          </cell>
          <cell r="EK26">
            <v>371.4500000000001</v>
          </cell>
        </row>
        <row r="27">
          <cell r="AG27">
            <v>934.94839999999999</v>
          </cell>
          <cell r="BQ27">
            <v>418.38189999999901</v>
          </cell>
          <cell r="CI27">
            <v>1.7132000000000001</v>
          </cell>
          <cell r="DA27">
            <v>445.39060000000001</v>
          </cell>
          <cell r="EK27">
            <v>1800.4340999999988</v>
          </cell>
        </row>
        <row r="28">
          <cell r="AG28">
            <v>389.12</v>
          </cell>
          <cell r="BQ28">
            <v>824.80359999999996</v>
          </cell>
          <cell r="CI28">
            <v>0</v>
          </cell>
          <cell r="DA28">
            <v>0</v>
          </cell>
          <cell r="EK28">
            <v>1213.9236000000001</v>
          </cell>
        </row>
        <row r="29">
          <cell r="AG29">
            <v>755.43129999999996</v>
          </cell>
          <cell r="BQ29">
            <v>5.3174000000000001</v>
          </cell>
          <cell r="CI29">
            <v>0.76</v>
          </cell>
          <cell r="DA29">
            <v>7.0815000000000001</v>
          </cell>
          <cell r="EK29">
            <v>768.59019999999998</v>
          </cell>
        </row>
        <row r="30">
          <cell r="AG30">
            <v>53.35</v>
          </cell>
          <cell r="BQ30">
            <v>26.45</v>
          </cell>
          <cell r="CI30">
            <v>0</v>
          </cell>
          <cell r="DA30">
            <v>2.67</v>
          </cell>
          <cell r="EK30">
            <v>82.47</v>
          </cell>
        </row>
        <row r="31">
          <cell r="AG31">
            <v>0.17499999999999999</v>
          </cell>
          <cell r="BQ31">
            <v>281.03300000000002</v>
          </cell>
          <cell r="CI31">
            <v>2.0175000000000001</v>
          </cell>
          <cell r="DA31">
            <v>85.060199999999995</v>
          </cell>
          <cell r="EK31">
            <v>368.28570000000002</v>
          </cell>
        </row>
        <row r="32">
          <cell r="AG32">
            <v>89.291299999999993</v>
          </cell>
          <cell r="BQ32">
            <v>2.5028999999999999</v>
          </cell>
          <cell r="CI32">
            <v>9.4585000000000008</v>
          </cell>
          <cell r="DA32">
            <v>34.3643</v>
          </cell>
          <cell r="EK32">
            <v>135.61699999999999</v>
          </cell>
        </row>
        <row r="33">
          <cell r="AG33">
            <v>1502.55</v>
          </cell>
          <cell r="BQ33">
            <v>5.52</v>
          </cell>
          <cell r="CI33">
            <v>0.91</v>
          </cell>
          <cell r="DA33">
            <v>26.32</v>
          </cell>
          <cell r="EK33">
            <v>1535.3</v>
          </cell>
        </row>
        <row r="34">
          <cell r="AG34">
            <v>44.8021776</v>
          </cell>
          <cell r="BQ34">
            <v>97.926169814000403</v>
          </cell>
          <cell r="CI34">
            <v>1.751925</v>
          </cell>
          <cell r="DA34">
            <v>38.999806246559999</v>
          </cell>
          <cell r="EK34">
            <v>183.48007866056042</v>
          </cell>
        </row>
        <row r="35">
          <cell r="AG35">
            <v>0</v>
          </cell>
          <cell r="BQ35">
            <v>0.11724999999999999</v>
          </cell>
          <cell r="CI35">
            <v>0</v>
          </cell>
          <cell r="DA35">
            <v>0</v>
          </cell>
          <cell r="EK35">
            <v>0.11724999999999999</v>
          </cell>
        </row>
        <row r="36">
          <cell r="AG36">
            <v>125.21</v>
          </cell>
          <cell r="BQ36">
            <v>0.02</v>
          </cell>
          <cell r="CI36">
            <v>0</v>
          </cell>
          <cell r="DA36">
            <v>0</v>
          </cell>
          <cell r="EK36">
            <v>125.22999999999999</v>
          </cell>
        </row>
        <row r="37">
          <cell r="AG37">
            <v>26.85</v>
          </cell>
          <cell r="BQ37">
            <v>14.4</v>
          </cell>
          <cell r="CI37">
            <v>0</v>
          </cell>
          <cell r="DA37">
            <v>0.97</v>
          </cell>
          <cell r="EK37">
            <v>42.22</v>
          </cell>
        </row>
        <row r="38">
          <cell r="AG38">
            <v>155.5735</v>
          </cell>
          <cell r="BQ38">
            <v>0</v>
          </cell>
          <cell r="CI38">
            <v>0</v>
          </cell>
          <cell r="DA38">
            <v>0</v>
          </cell>
          <cell r="EK38">
            <v>155.5735</v>
          </cell>
        </row>
        <row r="39">
          <cell r="AG39">
            <v>0</v>
          </cell>
          <cell r="BQ39">
            <v>0</v>
          </cell>
          <cell r="CI39">
            <v>0</v>
          </cell>
          <cell r="DA39">
            <v>0</v>
          </cell>
          <cell r="EK39">
            <v>0</v>
          </cell>
        </row>
        <row r="40">
          <cell r="AG40">
            <v>66.097300000000004</v>
          </cell>
          <cell r="BQ40">
            <v>108.8685</v>
          </cell>
          <cell r="CI40">
            <v>6.3304</v>
          </cell>
          <cell r="DA40">
            <v>204.8956</v>
          </cell>
          <cell r="EK40">
            <v>386.1918</v>
          </cell>
        </row>
        <row r="41">
          <cell r="AG41">
            <v>27.24</v>
          </cell>
          <cell r="BQ41">
            <v>0</v>
          </cell>
          <cell r="CI41">
            <v>0</v>
          </cell>
          <cell r="DA41">
            <v>0</v>
          </cell>
          <cell r="EK41">
            <v>27.24</v>
          </cell>
        </row>
        <row r="44">
          <cell r="AG44">
            <v>8126.4522999999999</v>
          </cell>
          <cell r="BQ44">
            <v>1022.3975</v>
          </cell>
          <cell r="CI44">
            <v>0.43340000000000001</v>
          </cell>
          <cell r="DA44">
            <v>0</v>
          </cell>
          <cell r="EK44">
            <v>9149.2831999999999</v>
          </cell>
        </row>
        <row r="47">
          <cell r="AG47">
            <v>7013.7874999999995</v>
          </cell>
          <cell r="BQ47">
            <v>3118.23</v>
          </cell>
          <cell r="CI47">
            <v>0.4</v>
          </cell>
          <cell r="DA47">
            <v>0</v>
          </cell>
          <cell r="EK47">
            <v>10132.4175</v>
          </cell>
        </row>
        <row r="48">
          <cell r="AG48">
            <v>1211.1194</v>
          </cell>
          <cell r="BQ48">
            <v>1428.2858999999999</v>
          </cell>
          <cell r="CI48">
            <v>0</v>
          </cell>
          <cell r="DA48">
            <v>0</v>
          </cell>
          <cell r="EK48">
            <v>2639.4052999999999</v>
          </cell>
        </row>
        <row r="49">
          <cell r="AG49">
            <v>3323.4199999999996</v>
          </cell>
          <cell r="BQ49">
            <v>1066.22</v>
          </cell>
          <cell r="CI49">
            <v>0</v>
          </cell>
          <cell r="DA49">
            <v>0</v>
          </cell>
          <cell r="EK49">
            <v>4389.6399999999994</v>
          </cell>
        </row>
        <row r="50">
          <cell r="AG50">
            <v>3368.1499999999996</v>
          </cell>
          <cell r="BQ50">
            <v>1213.47</v>
          </cell>
          <cell r="CI50">
            <v>0</v>
          </cell>
          <cell r="DA50">
            <v>0</v>
          </cell>
          <cell r="EK50">
            <v>4581.62</v>
          </cell>
        </row>
        <row r="52">
          <cell r="AG52">
            <v>0</v>
          </cell>
          <cell r="BQ52">
            <v>0</v>
          </cell>
          <cell r="CI52">
            <v>0</v>
          </cell>
          <cell r="DA52">
            <v>0</v>
          </cell>
          <cell r="EK52">
            <v>0</v>
          </cell>
        </row>
      </sheetData>
      <sheetData sheetId="3">
        <row r="5">
          <cell r="BZ5">
            <v>211.72591999999997</v>
          </cell>
        </row>
      </sheetData>
      <sheetData sheetId="4">
        <row r="5">
          <cell r="DJ5">
            <v>721.70958000000007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1 Agri"/>
      <sheetName val="20.2 MSME &amp; Priority"/>
      <sheetName val="20.3 NPS &amp; Tot"/>
      <sheetName val="21.1 DW-Agri"/>
      <sheetName val="21.2 DW- MSME &amp; Priority"/>
      <sheetName val="21.3 DW-NPS &amp; Tota"/>
      <sheetName val="Check"/>
      <sheetName val="BW Conso"/>
      <sheetName val="DW Consol"/>
    </sheetNames>
    <sheetDataSet>
      <sheetData sheetId="0"/>
      <sheetData sheetId="1"/>
      <sheetData sheetId="2"/>
      <sheetData sheetId="3">
        <row r="18">
          <cell r="C18">
            <v>94629.209999999992</v>
          </cell>
          <cell r="D18">
            <v>82805.459999999992</v>
          </cell>
          <cell r="E18">
            <v>87.505179426098977</v>
          </cell>
          <cell r="F18">
            <v>34031.07</v>
          </cell>
          <cell r="G18">
            <v>29422.990000000005</v>
          </cell>
          <cell r="H18">
            <v>86.459197433404256</v>
          </cell>
          <cell r="I18">
            <v>128660.28</v>
          </cell>
          <cell r="J18">
            <v>112228.45000000001</v>
          </cell>
          <cell r="K18">
            <v>87.228513726225387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5"/>
  <sheetViews>
    <sheetView showGridLines="0" tabSelected="1" zoomScaleSheetLayoutView="71" workbookViewId="0">
      <selection activeCell="N14" sqref="N14"/>
    </sheetView>
  </sheetViews>
  <sheetFormatPr defaultColWidth="20.7109375" defaultRowHeight="13.5" x14ac:dyDescent="0.25"/>
  <cols>
    <col min="1" max="1" width="5.7109375" style="4" bestFit="1" customWidth="1"/>
    <col min="2" max="2" width="29.42578125" style="4" customWidth="1"/>
    <col min="3" max="3" width="13.28515625" style="4" customWidth="1"/>
    <col min="4" max="4" width="13.42578125" style="4" customWidth="1"/>
    <col min="5" max="5" width="10" style="4" customWidth="1"/>
    <col min="6" max="6" width="12.85546875" style="4" customWidth="1"/>
    <col min="7" max="7" width="11" style="4" bestFit="1" customWidth="1"/>
    <col min="8" max="8" width="8.42578125" style="4" bestFit="1" customWidth="1"/>
    <col min="9" max="9" width="12.140625" style="4" bestFit="1" customWidth="1"/>
    <col min="10" max="10" width="11.28515625" style="4" customWidth="1"/>
    <col min="11" max="11" width="8.42578125" style="4" bestFit="1" customWidth="1"/>
    <col min="12" max="12" width="8.7109375" style="4" customWidth="1"/>
    <col min="13" max="13" width="9.28515625" style="4" customWidth="1"/>
    <col min="14" max="14" width="10.28515625" style="4" customWidth="1"/>
    <col min="15" max="15" width="9.42578125" style="4" customWidth="1"/>
    <col min="16" max="16384" width="20.7109375" style="4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47.25" customHeight="1" x14ac:dyDescent="0.25">
      <c r="A3" s="6" t="s">
        <v>2</v>
      </c>
      <c r="B3" s="7" t="s">
        <v>3</v>
      </c>
      <c r="C3" s="8" t="s">
        <v>4</v>
      </c>
      <c r="D3" s="9"/>
      <c r="E3" s="10"/>
      <c r="F3" s="11" t="s">
        <v>5</v>
      </c>
      <c r="G3" s="12"/>
      <c r="H3" s="13"/>
      <c r="I3" s="14" t="s">
        <v>6</v>
      </c>
      <c r="J3" s="14"/>
      <c r="K3" s="14"/>
    </row>
    <row r="4" spans="1:11" s="17" customFormat="1" ht="27" x14ac:dyDescent="0.25">
      <c r="A4" s="6"/>
      <c r="B4" s="14"/>
      <c r="C4" s="15" t="s">
        <v>7</v>
      </c>
      <c r="D4" s="16" t="s">
        <v>8</v>
      </c>
      <c r="E4" s="16" t="s">
        <v>9</v>
      </c>
      <c r="F4" s="15" t="s">
        <v>7</v>
      </c>
      <c r="G4" s="16" t="s">
        <v>8</v>
      </c>
      <c r="H4" s="16" t="s">
        <v>9</v>
      </c>
      <c r="I4" s="15" t="s">
        <v>7</v>
      </c>
      <c r="J4" s="16" t="s">
        <v>8</v>
      </c>
      <c r="K4" s="16" t="s">
        <v>9</v>
      </c>
    </row>
    <row r="5" spans="1:11" x14ac:dyDescent="0.25">
      <c r="A5" s="18">
        <v>1</v>
      </c>
      <c r="B5" s="19" t="s">
        <v>10</v>
      </c>
      <c r="C5" s="20">
        <v>2631.57</v>
      </c>
      <c r="D5" s="20">
        <f>[1]AGR!$AG$5</f>
        <v>2182.3103000000001</v>
      </c>
      <c r="E5" s="21">
        <f t="shared" ref="E5:E38" si="0">D5/C5%</f>
        <v>82.928073355449399</v>
      </c>
      <c r="F5" s="20">
        <v>953</v>
      </c>
      <c r="G5" s="20">
        <f>[1]AGR!$BQ$5+[1]AGR!$CI$5+[1]AGR!$DA$5</f>
        <v>379.34029999999996</v>
      </c>
      <c r="H5" s="20">
        <f t="shared" ref="H5:H54" si="1">G5/F5%</f>
        <v>39.804858342077651</v>
      </c>
      <c r="I5" s="20">
        <f>C5+F5</f>
        <v>3584.57</v>
      </c>
      <c r="J5" s="20">
        <f>[1]AGR!$EK$5</f>
        <v>2561.6506000000004</v>
      </c>
      <c r="K5" s="21">
        <f t="shared" ref="K5:K54" si="2">J5/I5%</f>
        <v>71.463260586346493</v>
      </c>
    </row>
    <row r="6" spans="1:11" x14ac:dyDescent="0.25">
      <c r="A6" s="18">
        <v>2</v>
      </c>
      <c r="B6" s="19" t="s">
        <v>11</v>
      </c>
      <c r="C6" s="20">
        <v>1216.5899999999999</v>
      </c>
      <c r="D6" s="20">
        <f>[1]AGR!$AG$6</f>
        <v>1378.23</v>
      </c>
      <c r="E6" s="21">
        <f t="shared" si="0"/>
        <v>113.28631667200948</v>
      </c>
      <c r="F6" s="20">
        <v>553.76</v>
      </c>
      <c r="G6" s="20">
        <f>[1]AGR!$BQ$6+[1]AGR!$CI$6+[1]AGR!$DA$6</f>
        <v>399.24</v>
      </c>
      <c r="H6" s="20">
        <f t="shared" si="1"/>
        <v>72.096214966772607</v>
      </c>
      <c r="I6" s="20">
        <f t="shared" ref="I6:I41" si="3">C6+F6</f>
        <v>1770.35</v>
      </c>
      <c r="J6" s="20">
        <f>[1]AGR!$EK$6</f>
        <v>1777.47</v>
      </c>
      <c r="K6" s="21">
        <f t="shared" si="2"/>
        <v>100.40218035981587</v>
      </c>
    </row>
    <row r="7" spans="1:11" x14ac:dyDescent="0.25">
      <c r="A7" s="18">
        <v>3</v>
      </c>
      <c r="B7" s="19" t="s">
        <v>12</v>
      </c>
      <c r="C7" s="20">
        <v>120.71</v>
      </c>
      <c r="D7" s="20">
        <f>[1]AGR!$AG$7</f>
        <v>17.740000000000002</v>
      </c>
      <c r="E7" s="21">
        <f t="shared" si="0"/>
        <v>14.696379753127333</v>
      </c>
      <c r="F7" s="20">
        <v>22.11</v>
      </c>
      <c r="G7" s="20">
        <f>[1]AGR!$BQ$7+[1]AGR!$CI$7+[1]AGR!$DA$7</f>
        <v>0</v>
      </c>
      <c r="H7" s="20">
        <f t="shared" si="1"/>
        <v>0</v>
      </c>
      <c r="I7" s="20">
        <f t="shared" si="3"/>
        <v>142.82</v>
      </c>
      <c r="J7" s="20">
        <f>[1]AGR!$EK$7</f>
        <v>17.740000000000002</v>
      </c>
      <c r="K7" s="21">
        <f t="shared" si="2"/>
        <v>12.421229519675117</v>
      </c>
    </row>
    <row r="8" spans="1:11" x14ac:dyDescent="0.25">
      <c r="A8" s="18">
        <v>4</v>
      </c>
      <c r="B8" s="19" t="s">
        <v>13</v>
      </c>
      <c r="C8" s="20">
        <v>14398.330000000002</v>
      </c>
      <c r="D8" s="20">
        <f>[1]AGR!$AG$8</f>
        <v>12678.240000000002</v>
      </c>
      <c r="E8" s="21">
        <f t="shared" si="0"/>
        <v>88.053545098632966</v>
      </c>
      <c r="F8" s="20">
        <v>3638.5299999999997</v>
      </c>
      <c r="G8" s="20">
        <f>[1]AGR!$BQ$8+[1]AGR!$CI$8+[1]AGR!$DA$8</f>
        <v>2852.92</v>
      </c>
      <c r="H8" s="20">
        <f t="shared" si="1"/>
        <v>78.408588083649164</v>
      </c>
      <c r="I8" s="20">
        <f t="shared" si="3"/>
        <v>18036.86</v>
      </c>
      <c r="J8" s="20">
        <f>[1]AGR!$EK$8</f>
        <v>15531.160000000002</v>
      </c>
      <c r="K8" s="21">
        <f t="shared" si="2"/>
        <v>86.107892393687152</v>
      </c>
    </row>
    <row r="9" spans="1:11" x14ac:dyDescent="0.25">
      <c r="A9" s="18">
        <v>5</v>
      </c>
      <c r="B9" s="19" t="s">
        <v>14</v>
      </c>
      <c r="C9" s="20">
        <v>1386.14</v>
      </c>
      <c r="D9" s="20">
        <f>[1]AGR!$AG$9</f>
        <v>978.49339999999995</v>
      </c>
      <c r="E9" s="21">
        <f t="shared" si="0"/>
        <v>70.591238980189587</v>
      </c>
      <c r="F9" s="20">
        <v>438.51</v>
      </c>
      <c r="G9" s="20">
        <f>[1]AGR!$BQ$9+[1]AGR!$CI$9+[1]AGR!$DA$9</f>
        <v>375.25900000000001</v>
      </c>
      <c r="H9" s="20">
        <f t="shared" si="1"/>
        <v>85.575927572917394</v>
      </c>
      <c r="I9" s="20">
        <f t="shared" si="3"/>
        <v>1824.65</v>
      </c>
      <c r="J9" s="20">
        <f>[1]AGR!$EK$9</f>
        <v>1353.7524000000001</v>
      </c>
      <c r="K9" s="21">
        <f t="shared" si="2"/>
        <v>74.192442386211056</v>
      </c>
    </row>
    <row r="10" spans="1:11" x14ac:dyDescent="0.25">
      <c r="A10" s="18">
        <v>6</v>
      </c>
      <c r="B10" s="19" t="s">
        <v>15</v>
      </c>
      <c r="C10" s="20">
        <v>4295.12</v>
      </c>
      <c r="D10" s="20">
        <f>[1]AGR!$AG$10</f>
        <v>5117.3490000000002</v>
      </c>
      <c r="E10" s="21">
        <f t="shared" si="0"/>
        <v>119.1433301048632</v>
      </c>
      <c r="F10" s="20">
        <v>1631</v>
      </c>
      <c r="G10" s="20">
        <f>[1]AGR!$BQ$10+[1]AGR!$CI$10+[1]AGR!$DA$10</f>
        <v>1303.5047</v>
      </c>
      <c r="H10" s="20">
        <f t="shared" si="1"/>
        <v>79.920582464745564</v>
      </c>
      <c r="I10" s="20">
        <f t="shared" si="3"/>
        <v>5926.12</v>
      </c>
      <c r="J10" s="20">
        <f>[1]AGR!$EK$10</f>
        <v>6420.8537000000006</v>
      </c>
      <c r="K10" s="21">
        <f t="shared" si="2"/>
        <v>108.34835777878276</v>
      </c>
    </row>
    <row r="11" spans="1:11" x14ac:dyDescent="0.25">
      <c r="A11" s="18">
        <v>7</v>
      </c>
      <c r="B11" s="19" t="s">
        <v>16</v>
      </c>
      <c r="C11" s="20">
        <v>1428.39</v>
      </c>
      <c r="D11" s="20">
        <f>[1]AGR!$AG$11</f>
        <v>813.74000000000012</v>
      </c>
      <c r="E11" s="21">
        <f t="shared" si="0"/>
        <v>56.969035067453575</v>
      </c>
      <c r="F11" s="20">
        <v>647.91</v>
      </c>
      <c r="G11" s="20">
        <f>[1]AGR!$BQ$11+[1]AGR!$CI$11+[1]AGR!$DA$11</f>
        <v>620.41537999999991</v>
      </c>
      <c r="H11" s="20">
        <f t="shared" si="1"/>
        <v>95.756413699433551</v>
      </c>
      <c r="I11" s="20">
        <f t="shared" si="3"/>
        <v>2076.3000000000002</v>
      </c>
      <c r="J11" s="20">
        <f>[1]AGR!$EK$11</f>
        <v>1434.1553800000002</v>
      </c>
      <c r="K11" s="21">
        <f t="shared" si="2"/>
        <v>69.072647497953085</v>
      </c>
    </row>
    <row r="12" spans="1:11" x14ac:dyDescent="0.25">
      <c r="A12" s="18">
        <v>8</v>
      </c>
      <c r="B12" s="19" t="s">
        <v>17</v>
      </c>
      <c r="C12" s="20">
        <v>395.15</v>
      </c>
      <c r="D12" s="20">
        <f>[1]AGR!$AG$12</f>
        <v>113.5419</v>
      </c>
      <c r="E12" s="21">
        <f t="shared" si="0"/>
        <v>28.733873212704037</v>
      </c>
      <c r="F12" s="20">
        <v>236.27</v>
      </c>
      <c r="G12" s="20">
        <f>[1]AGR!$BQ$12+[1]AGR!$CI$12+[1]AGR!$DA$12</f>
        <v>222.30160000000001</v>
      </c>
      <c r="H12" s="20">
        <f t="shared" si="1"/>
        <v>94.087950226435851</v>
      </c>
      <c r="I12" s="20">
        <f t="shared" si="3"/>
        <v>631.41999999999996</v>
      </c>
      <c r="J12" s="20">
        <f>[1]AGR!$EK$12</f>
        <v>335.84350000000001</v>
      </c>
      <c r="K12" s="21">
        <f t="shared" si="2"/>
        <v>53.188606632669227</v>
      </c>
    </row>
    <row r="13" spans="1:11" x14ac:dyDescent="0.25">
      <c r="A13" s="18">
        <v>9</v>
      </c>
      <c r="B13" s="19" t="s">
        <v>18</v>
      </c>
      <c r="C13" s="20">
        <v>10.31</v>
      </c>
      <c r="D13" s="20">
        <f>[1]AGR!$AG$13</f>
        <v>6.6374000000000004</v>
      </c>
      <c r="E13" s="21">
        <v>0</v>
      </c>
      <c r="F13" s="20">
        <v>10.83</v>
      </c>
      <c r="G13" s="20">
        <f>[1]AGR!$BQ$13+[1]AGR!$CI$13+[1]AGR!$DA$13</f>
        <v>0</v>
      </c>
      <c r="H13" s="20">
        <f t="shared" si="1"/>
        <v>0</v>
      </c>
      <c r="I13" s="20">
        <f t="shared" si="3"/>
        <v>21.14</v>
      </c>
      <c r="J13" s="20">
        <f>[1]AGR!$EK$13</f>
        <v>6.6374000000000004</v>
      </c>
      <c r="K13" s="21">
        <f t="shared" si="2"/>
        <v>31.397350993377486</v>
      </c>
    </row>
    <row r="14" spans="1:11" x14ac:dyDescent="0.25">
      <c r="A14" s="18">
        <v>10</v>
      </c>
      <c r="B14" s="19" t="s">
        <v>19</v>
      </c>
      <c r="C14" s="20">
        <v>86.99</v>
      </c>
      <c r="D14" s="20">
        <f>[1]AGR!$AG$14</f>
        <v>48.55</v>
      </c>
      <c r="E14" s="21">
        <f t="shared" si="0"/>
        <v>55.811012760087372</v>
      </c>
      <c r="F14" s="20">
        <v>85.51</v>
      </c>
      <c r="G14" s="20">
        <f>[1]AGR!$BQ$14+[1]AGR!$CI$14+[1]AGR!$DA$14</f>
        <v>22.64</v>
      </c>
      <c r="H14" s="20">
        <f t="shared" si="1"/>
        <v>26.476435504619342</v>
      </c>
      <c r="I14" s="20">
        <f t="shared" si="3"/>
        <v>172.5</v>
      </c>
      <c r="J14" s="20">
        <f>[1]AGR!$EK$14</f>
        <v>71.19</v>
      </c>
      <c r="K14" s="21">
        <f t="shared" si="2"/>
        <v>41.269565217391303</v>
      </c>
    </row>
    <row r="15" spans="1:11" x14ac:dyDescent="0.25">
      <c r="A15" s="18">
        <v>11</v>
      </c>
      <c r="B15" s="19" t="s">
        <v>20</v>
      </c>
      <c r="C15" s="20">
        <v>19108.640000000003</v>
      </c>
      <c r="D15" s="20">
        <f>[1]AGR!$AG$15</f>
        <v>13716.66</v>
      </c>
      <c r="E15" s="21">
        <f t="shared" si="0"/>
        <v>71.782502574751518</v>
      </c>
      <c r="F15" s="20">
        <v>7738.65</v>
      </c>
      <c r="G15" s="20">
        <f>[1]AGR!$BQ$15+[1]AGR!$CI$15+[1]AGR!$DA$15</f>
        <v>8075.6098594579998</v>
      </c>
      <c r="H15" s="20">
        <f t="shared" si="1"/>
        <v>104.35424601781965</v>
      </c>
      <c r="I15" s="20">
        <f t="shared" si="3"/>
        <v>26847.29</v>
      </c>
      <c r="J15" s="20">
        <f>[1]AGR!$EK$15</f>
        <v>21792.269859458003</v>
      </c>
      <c r="K15" s="21">
        <f t="shared" si="2"/>
        <v>81.171208935643051</v>
      </c>
    </row>
    <row r="16" spans="1:11" x14ac:dyDescent="0.25">
      <c r="A16" s="18">
        <v>12</v>
      </c>
      <c r="B16" s="19" t="s">
        <v>21</v>
      </c>
      <c r="C16" s="20">
        <v>15825.16</v>
      </c>
      <c r="D16" s="20">
        <f>[1]AGR!$AG$16</f>
        <v>17236.89</v>
      </c>
      <c r="E16" s="21">
        <f t="shared" si="0"/>
        <v>108.92079448169876</v>
      </c>
      <c r="F16" s="20">
        <v>6068.86</v>
      </c>
      <c r="G16" s="20">
        <f>[1]AGR!$BQ$16+[1]AGR!$CI$16+[1]AGR!$DA$16</f>
        <v>4341.8999999999996</v>
      </c>
      <c r="H16" s="20">
        <f t="shared" si="1"/>
        <v>71.543914343056187</v>
      </c>
      <c r="I16" s="20">
        <f t="shared" si="3"/>
        <v>21894.02</v>
      </c>
      <c r="J16" s="20">
        <f>[1]AGR!$EK$16</f>
        <v>21578.789999999997</v>
      </c>
      <c r="K16" s="21">
        <f t="shared" si="2"/>
        <v>98.56020045656301</v>
      </c>
    </row>
    <row r="17" spans="1:11" x14ac:dyDescent="0.25">
      <c r="A17" s="22" t="s">
        <v>22</v>
      </c>
      <c r="B17" s="22"/>
      <c r="C17" s="23">
        <f>SUM(C5:C16)</f>
        <v>60903.100000000006</v>
      </c>
      <c r="D17" s="23">
        <f>SUM(D5:D16)</f>
        <v>54288.382000000005</v>
      </c>
      <c r="E17" s="23">
        <f t="shared" si="0"/>
        <v>89.138946950155244</v>
      </c>
      <c r="F17" s="23">
        <f>SUM(F5:F16)</f>
        <v>22024.94</v>
      </c>
      <c r="G17" s="23">
        <f>SUM(G5:G16)</f>
        <v>18593.130839457997</v>
      </c>
      <c r="H17" s="24">
        <f t="shared" si="1"/>
        <v>84.418531171744391</v>
      </c>
      <c r="I17" s="23">
        <f>SUM(I5:I16)</f>
        <v>82928.039999999994</v>
      </c>
      <c r="J17" s="23">
        <f>SUM(J5:J16)</f>
        <v>72881.512839457995</v>
      </c>
      <c r="K17" s="23">
        <f t="shared" si="2"/>
        <v>87.885247064151031</v>
      </c>
    </row>
    <row r="18" spans="1:11" x14ac:dyDescent="0.25">
      <c r="A18" s="18">
        <v>13</v>
      </c>
      <c r="B18" s="19" t="s">
        <v>23</v>
      </c>
      <c r="C18" s="20">
        <v>461.25</v>
      </c>
      <c r="D18" s="20">
        <f>[1]AGR!$AG$18</f>
        <v>662.7</v>
      </c>
      <c r="E18" s="21">
        <f t="shared" si="0"/>
        <v>143.67479674796749</v>
      </c>
      <c r="F18" s="20">
        <v>576.65</v>
      </c>
      <c r="G18" s="21">
        <f>[1]AGR!$BQ$18+[1]AGR!$CI$18+[1]AGR!$DA$18</f>
        <v>218.67</v>
      </c>
      <c r="H18" s="20">
        <f t="shared" si="1"/>
        <v>37.920749154599847</v>
      </c>
      <c r="I18" s="20">
        <f t="shared" si="3"/>
        <v>1037.9000000000001</v>
      </c>
      <c r="J18" s="20">
        <f>[1]AGR!$EK$18</f>
        <v>881.37</v>
      </c>
      <c r="K18" s="21">
        <f t="shared" si="2"/>
        <v>84.918585605549652</v>
      </c>
    </row>
    <row r="19" spans="1:11" x14ac:dyDescent="0.25">
      <c r="A19" s="18">
        <v>14</v>
      </c>
      <c r="B19" s="19" t="s">
        <v>24</v>
      </c>
      <c r="C19" s="25">
        <v>0</v>
      </c>
      <c r="D19" s="20">
        <f>[1]AGR!$AG$19</f>
        <v>0</v>
      </c>
      <c r="E19" s="21">
        <v>0</v>
      </c>
      <c r="F19" s="25">
        <v>0</v>
      </c>
      <c r="G19" s="21">
        <f>[1]AGR!$BQ$19+[1]AGR!$CI$19+[1]AGR!$DA$19</f>
        <v>12.649999999999999</v>
      </c>
      <c r="H19" s="20">
        <v>0</v>
      </c>
      <c r="I19" s="20">
        <f t="shared" si="3"/>
        <v>0</v>
      </c>
      <c r="J19" s="20">
        <f>[1]AGR!$EK$19</f>
        <v>12.649999999999999</v>
      </c>
      <c r="K19" s="21">
        <v>0</v>
      </c>
    </row>
    <row r="20" spans="1:11" x14ac:dyDescent="0.25">
      <c r="A20" s="18">
        <v>15</v>
      </c>
      <c r="B20" s="19" t="s">
        <v>25</v>
      </c>
      <c r="C20" s="20">
        <v>23.04</v>
      </c>
      <c r="D20" s="20">
        <f>[1]AGR!$AG$20</f>
        <v>0</v>
      </c>
      <c r="E20" s="21">
        <f t="shared" si="0"/>
        <v>0</v>
      </c>
      <c r="F20" s="20">
        <v>15.4</v>
      </c>
      <c r="G20" s="21">
        <f>[1]AGR!$BQ$20+[1]AGR!$CI$20+[1]AGR!$DA$20</f>
        <v>0</v>
      </c>
      <c r="H20" s="25" t="s">
        <v>26</v>
      </c>
      <c r="I20" s="20">
        <f t="shared" si="3"/>
        <v>38.44</v>
      </c>
      <c r="J20" s="20">
        <f>[1]AGR!$EK$20</f>
        <v>0</v>
      </c>
      <c r="K20" s="21">
        <f t="shared" si="2"/>
        <v>0</v>
      </c>
    </row>
    <row r="21" spans="1:11" x14ac:dyDescent="0.25">
      <c r="A21" s="18">
        <v>16</v>
      </c>
      <c r="B21" s="19" t="s">
        <v>27</v>
      </c>
      <c r="C21" s="20">
        <v>122.34</v>
      </c>
      <c r="D21" s="20">
        <f>[1]AGR!$AG$21</f>
        <v>49.351891000000002</v>
      </c>
      <c r="E21" s="21">
        <f t="shared" si="0"/>
        <v>40.339946869380412</v>
      </c>
      <c r="F21" s="20">
        <v>75.63</v>
      </c>
      <c r="G21" s="21">
        <f>[1]AGR!$BQ$21+[1]AGR!$CI$21+[1]AGR!$DA$21</f>
        <v>55.854939999999999</v>
      </c>
      <c r="H21" s="20">
        <f t="shared" si="1"/>
        <v>73.852889065185778</v>
      </c>
      <c r="I21" s="20">
        <f t="shared" si="3"/>
        <v>197.97</v>
      </c>
      <c r="J21" s="20">
        <f>[1]AGR!$EK$21</f>
        <v>105.20683099999999</v>
      </c>
      <c r="K21" s="21">
        <f t="shared" si="2"/>
        <v>53.142815072990857</v>
      </c>
    </row>
    <row r="22" spans="1:11" x14ac:dyDescent="0.25">
      <c r="A22" s="18">
        <v>17</v>
      </c>
      <c r="B22" s="19" t="s">
        <v>28</v>
      </c>
      <c r="C22" s="20">
        <v>86.05</v>
      </c>
      <c r="D22" s="20">
        <f>[1]AGR!$AG$22</f>
        <v>60.973800000000004</v>
      </c>
      <c r="E22" s="21">
        <f t="shared" si="0"/>
        <v>70.858570598489266</v>
      </c>
      <c r="F22" s="20">
        <v>72.239999999999995</v>
      </c>
      <c r="G22" s="21">
        <f>[1]AGR!$BQ$22+[1]AGR!$CI$22+[1]AGR!$DA$22</f>
        <v>14.06</v>
      </c>
      <c r="H22" s="20">
        <f t="shared" si="1"/>
        <v>19.462901439645627</v>
      </c>
      <c r="I22" s="20">
        <f t="shared" si="3"/>
        <v>158.29</v>
      </c>
      <c r="J22" s="20">
        <f>[1]AGR!$EK$22</f>
        <v>75.033799999999999</v>
      </c>
      <c r="K22" s="21">
        <f t="shared" si="2"/>
        <v>47.402741803019772</v>
      </c>
    </row>
    <row r="23" spans="1:11" x14ac:dyDescent="0.25">
      <c r="A23" s="18">
        <v>18</v>
      </c>
      <c r="B23" s="19" t="s">
        <v>29</v>
      </c>
      <c r="C23" s="20">
        <v>16.170000000000002</v>
      </c>
      <c r="D23" s="21">
        <f>[1]AGR!$AG$23</f>
        <v>42.557440400000004</v>
      </c>
      <c r="E23" s="21">
        <f t="shared" si="0"/>
        <v>263.1876338899196</v>
      </c>
      <c r="F23" s="20">
        <v>14.6</v>
      </c>
      <c r="G23" s="21">
        <f>[1]AGR!$BQ$23+[1]AGR!$CI$23+[1]AGR!$DA$23</f>
        <v>7.4673199180000003</v>
      </c>
      <c r="H23" s="20">
        <f t="shared" si="1"/>
        <v>51.146026835616446</v>
      </c>
      <c r="I23" s="20">
        <f t="shared" si="3"/>
        <v>30.770000000000003</v>
      </c>
      <c r="J23" s="20">
        <f>[1]AGR!$EK$23</f>
        <v>50.024760318000006</v>
      </c>
      <c r="K23" s="21">
        <f t="shared" si="2"/>
        <v>162.57640662333441</v>
      </c>
    </row>
    <row r="24" spans="1:11" x14ac:dyDescent="0.25">
      <c r="A24" s="18">
        <v>19</v>
      </c>
      <c r="B24" s="19" t="s">
        <v>30</v>
      </c>
      <c r="C24" s="20">
        <v>55.62</v>
      </c>
      <c r="D24" s="20">
        <f>[1]AGR!$AG$24</f>
        <v>129.24680000000001</v>
      </c>
      <c r="E24" s="21">
        <f t="shared" si="0"/>
        <v>232.37468536497664</v>
      </c>
      <c r="F24" s="20">
        <v>13.97</v>
      </c>
      <c r="G24" s="21">
        <f>[1]AGR!$BQ$24+[1]AGR!$CI$24+[1]AGR!$DA$24</f>
        <v>3.2311000000000001</v>
      </c>
      <c r="H24" s="20">
        <v>0</v>
      </c>
      <c r="I24" s="20">
        <f t="shared" si="3"/>
        <v>69.59</v>
      </c>
      <c r="J24" s="20">
        <f>[1]AGR!$EK$24</f>
        <v>132.47790000000003</v>
      </c>
      <c r="K24" s="21">
        <f t="shared" si="2"/>
        <v>190.36916223595347</v>
      </c>
    </row>
    <row r="25" spans="1:11" x14ac:dyDescent="0.25">
      <c r="A25" s="18">
        <v>20</v>
      </c>
      <c r="B25" s="19" t="s">
        <v>31</v>
      </c>
      <c r="C25" s="20">
        <v>0</v>
      </c>
      <c r="D25" s="20">
        <f>[1]AGR!$AG$25</f>
        <v>0</v>
      </c>
      <c r="E25" s="21">
        <v>0</v>
      </c>
      <c r="F25" s="20">
        <v>0</v>
      </c>
      <c r="G25" s="21">
        <f>[1]AGR!$BQ$25+[1]AGR!$CI$25+[1]AGR!$DA$25</f>
        <v>1.68</v>
      </c>
      <c r="H25" s="20">
        <v>0</v>
      </c>
      <c r="I25" s="20">
        <f t="shared" si="3"/>
        <v>0</v>
      </c>
      <c r="J25" s="20">
        <f>[1]AGR!$EK$25</f>
        <v>1.68</v>
      </c>
      <c r="K25" s="21">
        <v>0</v>
      </c>
    </row>
    <row r="26" spans="1:11" x14ac:dyDescent="0.25">
      <c r="A26" s="18">
        <v>21</v>
      </c>
      <c r="B26" s="19" t="s">
        <v>32</v>
      </c>
      <c r="C26" s="20">
        <v>194.2</v>
      </c>
      <c r="D26" s="20">
        <f>[1]AGR!$AG$26</f>
        <v>358.68000000000006</v>
      </c>
      <c r="E26" s="21">
        <f t="shared" si="0"/>
        <v>184.69618949536564</v>
      </c>
      <c r="F26" s="20">
        <v>56.47</v>
      </c>
      <c r="G26" s="21">
        <f>[1]AGR!$BQ$26+[1]AGR!$CI$26+[1]AGR!$DA$26</f>
        <v>12.77</v>
      </c>
      <c r="H26" s="20">
        <f t="shared" si="1"/>
        <v>22.613777226846114</v>
      </c>
      <c r="I26" s="20">
        <f t="shared" si="3"/>
        <v>250.67</v>
      </c>
      <c r="J26" s="20">
        <f>[1]AGR!$EK$26</f>
        <v>371.4500000000001</v>
      </c>
      <c r="K26" s="21">
        <f t="shared" si="2"/>
        <v>148.18286990864488</v>
      </c>
    </row>
    <row r="27" spans="1:11" x14ac:dyDescent="0.25">
      <c r="A27" s="18">
        <v>22</v>
      </c>
      <c r="B27" s="19" t="s">
        <v>33</v>
      </c>
      <c r="C27" s="20">
        <v>1844.77</v>
      </c>
      <c r="D27" s="20">
        <f>[1]AGR!$AG$27</f>
        <v>934.94839999999999</v>
      </c>
      <c r="E27" s="21">
        <f t="shared" si="0"/>
        <v>50.681027987228759</v>
      </c>
      <c r="F27" s="20">
        <v>971.07</v>
      </c>
      <c r="G27" s="21">
        <f>[1]AGR!$BQ$27+[1]AGR!$CI$27+[1]AGR!$DA$27</f>
        <v>865.48569999999904</v>
      </c>
      <c r="H27" s="20">
        <f t="shared" si="1"/>
        <v>89.127014530363311</v>
      </c>
      <c r="I27" s="20">
        <f t="shared" si="3"/>
        <v>2815.84</v>
      </c>
      <c r="J27" s="20">
        <f>[1]AGR!$EK$27</f>
        <v>1800.4340999999988</v>
      </c>
      <c r="K27" s="21">
        <f t="shared" si="2"/>
        <v>63.939502954713291</v>
      </c>
    </row>
    <row r="28" spans="1:11" x14ac:dyDescent="0.25">
      <c r="A28" s="18">
        <v>23</v>
      </c>
      <c r="B28" s="19" t="s">
        <v>34</v>
      </c>
      <c r="C28" s="20">
        <v>736.09</v>
      </c>
      <c r="D28" s="20">
        <f>[1]AGR!$AG$28</f>
        <v>389.12</v>
      </c>
      <c r="E28" s="21">
        <f t="shared" si="0"/>
        <v>52.863100979499791</v>
      </c>
      <c r="F28" s="20">
        <v>1329.37</v>
      </c>
      <c r="G28" s="21">
        <f>[1]AGR!$BQ$28+[1]AGR!$CI$28+[1]AGR!$DA$28</f>
        <v>824.80359999999996</v>
      </c>
      <c r="H28" s="20">
        <f t="shared" si="1"/>
        <v>62.044697864401932</v>
      </c>
      <c r="I28" s="20">
        <f t="shared" si="3"/>
        <v>2065.46</v>
      </c>
      <c r="J28" s="20">
        <f>[1]AGR!$EK$28</f>
        <v>1213.9236000000001</v>
      </c>
      <c r="K28" s="21">
        <f t="shared" si="2"/>
        <v>58.77255429783196</v>
      </c>
    </row>
    <row r="29" spans="1:11" x14ac:dyDescent="0.25">
      <c r="A29" s="18">
        <v>24</v>
      </c>
      <c r="B29" s="19" t="s">
        <v>35</v>
      </c>
      <c r="C29" s="20">
        <v>372</v>
      </c>
      <c r="D29" s="20">
        <f>[1]AGR!$AG$29</f>
        <v>755.43129999999996</v>
      </c>
      <c r="E29" s="21">
        <f>D29/C29%</f>
        <v>203.07293010752687</v>
      </c>
      <c r="F29" s="20">
        <v>262.68</v>
      </c>
      <c r="G29" s="21">
        <f>[1]AGR!$BQ$29+[1]AGR!$CI$29+[1]AGR!$DA$29</f>
        <v>13.158899999999999</v>
      </c>
      <c r="H29" s="20">
        <f>G29/F29%</f>
        <v>5.0094792142530826</v>
      </c>
      <c r="I29" s="20">
        <f t="shared" si="3"/>
        <v>634.68000000000006</v>
      </c>
      <c r="J29" s="20">
        <f>[1]AGR!$EK$29</f>
        <v>768.59019999999998</v>
      </c>
      <c r="K29" s="21">
        <f>J29/I29%</f>
        <v>121.09885296527382</v>
      </c>
    </row>
    <row r="30" spans="1:11" x14ac:dyDescent="0.25">
      <c r="A30" s="18">
        <v>25</v>
      </c>
      <c r="B30" s="19" t="s">
        <v>36</v>
      </c>
      <c r="C30" s="20">
        <v>0.3</v>
      </c>
      <c r="D30" s="20">
        <f>[1]AGR!$AG$30</f>
        <v>53.35</v>
      </c>
      <c r="E30" s="26">
        <v>0</v>
      </c>
      <c r="F30" s="20">
        <v>0.85</v>
      </c>
      <c r="G30" s="21">
        <f>[1]AGR!$BQ$30+[1]AGR!$CI$30+[1]AGR!$DA$30</f>
        <v>29.119999999999997</v>
      </c>
      <c r="H30" s="20">
        <v>0</v>
      </c>
      <c r="I30" s="20">
        <f t="shared" si="3"/>
        <v>1.1499999999999999</v>
      </c>
      <c r="J30" s="20">
        <f>[1]AGR!$EK$30</f>
        <v>82.47</v>
      </c>
      <c r="K30" s="26">
        <v>0</v>
      </c>
    </row>
    <row r="31" spans="1:11" x14ac:dyDescent="0.25">
      <c r="A31" s="18">
        <v>26</v>
      </c>
      <c r="B31" s="19" t="s">
        <v>37</v>
      </c>
      <c r="C31" s="20">
        <v>6.83</v>
      </c>
      <c r="D31" s="21">
        <f>[1]AGR!$AG$31</f>
        <v>0.17499999999999999</v>
      </c>
      <c r="E31" s="21">
        <v>0</v>
      </c>
      <c r="F31" s="20">
        <v>308.18</v>
      </c>
      <c r="G31" s="21">
        <f>[1]AGR!$BQ$31+[1]AGR!$CI$31+[1]AGR!$DA$31</f>
        <v>368.11070000000001</v>
      </c>
      <c r="H31" s="20">
        <f t="shared" si="1"/>
        <v>119.44665455253424</v>
      </c>
      <c r="I31" s="20">
        <f t="shared" si="3"/>
        <v>315.01</v>
      </c>
      <c r="J31" s="20">
        <f>[1]AGR!$EK$31</f>
        <v>368.28570000000002</v>
      </c>
      <c r="K31" s="21">
        <f t="shared" si="2"/>
        <v>116.91238373384972</v>
      </c>
    </row>
    <row r="32" spans="1:11" x14ac:dyDescent="0.25">
      <c r="A32" s="18">
        <v>27</v>
      </c>
      <c r="B32" s="19" t="s">
        <v>38</v>
      </c>
      <c r="C32" s="20">
        <v>296.68</v>
      </c>
      <c r="D32" s="21">
        <f>[1]AGR!$AG$32</f>
        <v>89.291299999999993</v>
      </c>
      <c r="E32" s="21">
        <f t="shared" si="0"/>
        <v>30.096838344344071</v>
      </c>
      <c r="F32" s="20">
        <v>76.17</v>
      </c>
      <c r="G32" s="21">
        <f>[1]AGR!$BQ$32+[1]AGR!$CI$32+[1]AGR!$DA$32</f>
        <v>46.325699999999998</v>
      </c>
      <c r="H32" s="20">
        <f t="shared" si="1"/>
        <v>60.818826309570689</v>
      </c>
      <c r="I32" s="20">
        <f t="shared" si="3"/>
        <v>372.85</v>
      </c>
      <c r="J32" s="20">
        <f>[1]AGR!$EK$32</f>
        <v>135.61699999999999</v>
      </c>
      <c r="K32" s="21">
        <f t="shared" si="2"/>
        <v>36.373072281078173</v>
      </c>
    </row>
    <row r="33" spans="1:12" x14ac:dyDescent="0.25">
      <c r="A33" s="18">
        <v>28</v>
      </c>
      <c r="B33" s="19" t="s">
        <v>39</v>
      </c>
      <c r="C33" s="20">
        <v>973.59</v>
      </c>
      <c r="D33" s="21">
        <f>[1]AGR!$AG$33</f>
        <v>1502.55</v>
      </c>
      <c r="E33" s="21">
        <f t="shared" si="0"/>
        <v>154.33087850121711</v>
      </c>
      <c r="F33" s="20">
        <v>254.17</v>
      </c>
      <c r="G33" s="21">
        <f>[1]AGR!$BQ$33+[1]AGR!$CI$33+[1]AGR!$DA$33</f>
        <v>32.75</v>
      </c>
      <c r="H33" s="20">
        <f t="shared" si="1"/>
        <v>12.885076917024039</v>
      </c>
      <c r="I33" s="20">
        <f t="shared" si="3"/>
        <v>1227.76</v>
      </c>
      <c r="J33" s="20">
        <f>[1]AGR!$EK$33</f>
        <v>1535.3</v>
      </c>
      <c r="K33" s="21">
        <f t="shared" si="2"/>
        <v>125.04886948589301</v>
      </c>
    </row>
    <row r="34" spans="1:12" x14ac:dyDescent="0.25">
      <c r="A34" s="18">
        <v>29</v>
      </c>
      <c r="B34" s="19" t="s">
        <v>40</v>
      </c>
      <c r="C34" s="20">
        <v>128.69</v>
      </c>
      <c r="D34" s="21">
        <f>[1]AGR!$AG$34</f>
        <v>44.8021776</v>
      </c>
      <c r="E34" s="21">
        <f t="shared" si="0"/>
        <v>34.814031859507345</v>
      </c>
      <c r="F34" s="20">
        <v>298.67</v>
      </c>
      <c r="G34" s="21">
        <f>[1]AGR!$BQ$34+[1]AGR!$CI$34+[1]AGR!$DA$34</f>
        <v>138.6779010605604</v>
      </c>
      <c r="H34" s="20">
        <f t="shared" si="1"/>
        <v>46.431814732166067</v>
      </c>
      <c r="I34" s="20">
        <f t="shared" si="3"/>
        <v>427.36</v>
      </c>
      <c r="J34" s="20">
        <f>[1]AGR!$EK$34</f>
        <v>183.48007866056042</v>
      </c>
      <c r="K34" s="21">
        <f t="shared" si="2"/>
        <v>42.933376698933081</v>
      </c>
    </row>
    <row r="35" spans="1:12" x14ac:dyDescent="0.25">
      <c r="A35" s="18">
        <v>30</v>
      </c>
      <c r="B35" s="19" t="s">
        <v>41</v>
      </c>
      <c r="C35" s="20">
        <v>0</v>
      </c>
      <c r="D35" s="21">
        <f>[1]AGR!$AG$35</f>
        <v>0</v>
      </c>
      <c r="E35" s="21">
        <v>0</v>
      </c>
      <c r="F35" s="20">
        <v>0.42</v>
      </c>
      <c r="G35" s="21">
        <f>[1]AGR!$BQ$35+[1]AGR!$CI$35+[1]AGR!$DA$35</f>
        <v>0.11724999999999999</v>
      </c>
      <c r="H35" s="20">
        <f t="shared" si="1"/>
        <v>27.916666666666668</v>
      </c>
      <c r="I35" s="20">
        <f t="shared" si="3"/>
        <v>0.42</v>
      </c>
      <c r="J35" s="20">
        <f>[1]AGR!$EK$35</f>
        <v>0.11724999999999999</v>
      </c>
      <c r="K35" s="21">
        <v>0</v>
      </c>
    </row>
    <row r="36" spans="1:12" x14ac:dyDescent="0.25">
      <c r="A36" s="18">
        <v>31</v>
      </c>
      <c r="B36" s="19" t="s">
        <v>42</v>
      </c>
      <c r="C36" s="20">
        <v>150.22</v>
      </c>
      <c r="D36" s="21">
        <f>[1]AGR!$AG$36</f>
        <v>125.21</v>
      </c>
      <c r="E36" s="21">
        <f t="shared" si="0"/>
        <v>83.351085075222997</v>
      </c>
      <c r="F36" s="20">
        <v>66.930000000000007</v>
      </c>
      <c r="G36" s="21">
        <f>[1]AGR!$BQ$36+[1]AGR!$CI$36+[1]AGR!$DA$36</f>
        <v>0.02</v>
      </c>
      <c r="H36" s="20">
        <v>0</v>
      </c>
      <c r="I36" s="20">
        <f t="shared" si="3"/>
        <v>217.15</v>
      </c>
      <c r="J36" s="20">
        <f>[1]AGR!$EK$36</f>
        <v>125.22999999999999</v>
      </c>
      <c r="K36" s="21">
        <f t="shared" si="2"/>
        <v>57.669813492977198</v>
      </c>
    </row>
    <row r="37" spans="1:12" x14ac:dyDescent="0.25">
      <c r="A37" s="18">
        <v>32</v>
      </c>
      <c r="B37" s="19" t="s">
        <v>43</v>
      </c>
      <c r="C37" s="20">
        <v>31.54</v>
      </c>
      <c r="D37" s="21">
        <f>[1]AGR!$AG$37</f>
        <v>26.85</v>
      </c>
      <c r="E37" s="21">
        <f t="shared" si="0"/>
        <v>85.129993658845905</v>
      </c>
      <c r="F37" s="20">
        <v>2.62</v>
      </c>
      <c r="G37" s="21">
        <f>[1]AGR!$BQ$37+[1]AGR!$CI$37+[1]AGR!$DA$37</f>
        <v>15.370000000000001</v>
      </c>
      <c r="H37" s="20">
        <f t="shared" si="1"/>
        <v>586.64122137404581</v>
      </c>
      <c r="I37" s="20">
        <f t="shared" si="3"/>
        <v>34.159999999999997</v>
      </c>
      <c r="J37" s="20">
        <f>[1]AGR!$EK$37</f>
        <v>42.22</v>
      </c>
      <c r="K37" s="21">
        <f t="shared" si="2"/>
        <v>123.59484777517565</v>
      </c>
    </row>
    <row r="38" spans="1:12" x14ac:dyDescent="0.25">
      <c r="A38" s="18">
        <v>33</v>
      </c>
      <c r="B38" s="19" t="s">
        <v>44</v>
      </c>
      <c r="C38" s="20">
        <v>63.73</v>
      </c>
      <c r="D38" s="21">
        <f>[1]AGR!$AG$38</f>
        <v>155.5735</v>
      </c>
      <c r="E38" s="21">
        <f t="shared" si="0"/>
        <v>244.11344735603328</v>
      </c>
      <c r="F38" s="20">
        <v>67.36</v>
      </c>
      <c r="G38" s="21">
        <f>[1]AGR!$BQ$38+[1]AGR!$CI$38+[1]AGR!$DA$38</f>
        <v>0</v>
      </c>
      <c r="H38" s="20">
        <f t="shared" si="1"/>
        <v>0</v>
      </c>
      <c r="I38" s="20">
        <f t="shared" si="3"/>
        <v>131.09</v>
      </c>
      <c r="J38" s="20">
        <f>[1]AGR!$EK$38</f>
        <v>155.5735</v>
      </c>
      <c r="K38" s="21">
        <f t="shared" si="2"/>
        <v>118.67686322373942</v>
      </c>
    </row>
    <row r="39" spans="1:12" x14ac:dyDescent="0.25">
      <c r="A39" s="18">
        <v>34</v>
      </c>
      <c r="B39" s="19" t="s">
        <v>45</v>
      </c>
      <c r="C39" s="20">
        <v>0</v>
      </c>
      <c r="D39" s="21">
        <f>[1]AGR!$AG$39</f>
        <v>0</v>
      </c>
      <c r="E39" s="21">
        <v>0</v>
      </c>
      <c r="F39" s="20">
        <v>0</v>
      </c>
      <c r="G39" s="21">
        <f>[1]AGR!$BQ$39+[1]AGR!$CI$39+[1]AGR!$DA$39</f>
        <v>0</v>
      </c>
      <c r="H39" s="20">
        <v>0</v>
      </c>
      <c r="I39" s="20">
        <f t="shared" si="3"/>
        <v>0</v>
      </c>
      <c r="J39" s="20">
        <f>[1]AGR!$EK$39</f>
        <v>0</v>
      </c>
      <c r="K39" s="21">
        <v>0</v>
      </c>
    </row>
    <row r="40" spans="1:12" x14ac:dyDescent="0.25">
      <c r="A40" s="18">
        <v>35</v>
      </c>
      <c r="B40" s="19" t="s">
        <v>46</v>
      </c>
      <c r="C40" s="20">
        <v>98</v>
      </c>
      <c r="D40" s="21">
        <f>[1]AGR!$AG$40</f>
        <v>66.097300000000004</v>
      </c>
      <c r="E40" s="21">
        <f t="shared" ref="E40:E54" si="4">D40/C40%</f>
        <v>67.446224489795924</v>
      </c>
      <c r="F40" s="20">
        <v>104.1</v>
      </c>
      <c r="G40" s="21">
        <f>[1]AGR!$BQ$40+[1]AGR!$CI$40+[1]AGR!$DA$40</f>
        <v>320.09449999999998</v>
      </c>
      <c r="H40" s="20">
        <f t="shared" si="1"/>
        <v>307.48751200768493</v>
      </c>
      <c r="I40" s="20">
        <f t="shared" si="3"/>
        <v>202.1</v>
      </c>
      <c r="J40" s="20">
        <f>[1]AGR!$EK$40</f>
        <v>386.1918</v>
      </c>
      <c r="K40" s="21">
        <f t="shared" si="2"/>
        <v>191.0894606630381</v>
      </c>
    </row>
    <row r="41" spans="1:12" x14ac:dyDescent="0.25">
      <c r="A41" s="18">
        <v>36</v>
      </c>
      <c r="B41" s="19" t="s">
        <v>47</v>
      </c>
      <c r="C41" s="20">
        <v>46.55</v>
      </c>
      <c r="D41" s="21">
        <f>[1]AGR!$AG$41</f>
        <v>27.24</v>
      </c>
      <c r="E41" s="21">
        <f t="shared" si="4"/>
        <v>58.517722878625136</v>
      </c>
      <c r="F41" s="20">
        <v>3.93</v>
      </c>
      <c r="G41" s="21">
        <f>[1]AGR!$BQ$41+[1]AGR!$CI$41+[1]AGR!$DA$41</f>
        <v>0</v>
      </c>
      <c r="H41" s="20">
        <f t="shared" si="1"/>
        <v>0</v>
      </c>
      <c r="I41" s="20">
        <f t="shared" si="3"/>
        <v>50.48</v>
      </c>
      <c r="J41" s="20">
        <f>[1]AGR!$EK$41</f>
        <v>27.24</v>
      </c>
      <c r="K41" s="21">
        <f t="shared" si="2"/>
        <v>53.961965134706823</v>
      </c>
    </row>
    <row r="42" spans="1:12" x14ac:dyDescent="0.25">
      <c r="A42" s="22" t="s">
        <v>48</v>
      </c>
      <c r="B42" s="22"/>
      <c r="C42" s="23">
        <f>SUM(C18:C41)</f>
        <v>5707.66</v>
      </c>
      <c r="D42" s="23">
        <f>SUM(D18:D41)</f>
        <v>5474.1489090000005</v>
      </c>
      <c r="E42" s="23">
        <f t="shared" si="4"/>
        <v>95.908812175217179</v>
      </c>
      <c r="F42" s="23">
        <f>SUM(F18:F41)</f>
        <v>4571.4800000000005</v>
      </c>
      <c r="G42" s="23">
        <f>SUM(G18:G41)</f>
        <v>2980.4176109785594</v>
      </c>
      <c r="H42" s="24">
        <f t="shared" si="1"/>
        <v>65.19590178626089</v>
      </c>
      <c r="I42" s="23">
        <f>SUM(I18:I41)</f>
        <v>10279.140000000001</v>
      </c>
      <c r="J42" s="23">
        <f>SUM(J18:J41)</f>
        <v>8454.5665199785599</v>
      </c>
      <c r="K42" s="23">
        <f t="shared" si="2"/>
        <v>82.249745795645936</v>
      </c>
      <c r="L42" s="27"/>
    </row>
    <row r="43" spans="1:12" x14ac:dyDescent="0.25">
      <c r="A43" s="22" t="s">
        <v>49</v>
      </c>
      <c r="B43" s="22"/>
      <c r="C43" s="23">
        <f>C42+C17</f>
        <v>66610.760000000009</v>
      </c>
      <c r="D43" s="23">
        <f>D42+D17</f>
        <v>59762.530909000008</v>
      </c>
      <c r="E43" s="23">
        <f t="shared" si="4"/>
        <v>89.719034746038034</v>
      </c>
      <c r="F43" s="23">
        <f>F42+F17</f>
        <v>26596.42</v>
      </c>
      <c r="G43" s="23">
        <f>G42+G17</f>
        <v>21573.548450436556</v>
      </c>
      <c r="H43" s="24">
        <f t="shared" si="1"/>
        <v>81.114482514701436</v>
      </c>
      <c r="I43" s="23">
        <f>I42+I17</f>
        <v>93207.18</v>
      </c>
      <c r="J43" s="23">
        <f>J42+J17</f>
        <v>81336.079359436553</v>
      </c>
      <c r="K43" s="23">
        <f t="shared" si="2"/>
        <v>87.263748736349015</v>
      </c>
    </row>
    <row r="44" spans="1:12" x14ac:dyDescent="0.25">
      <c r="A44" s="18">
        <v>37</v>
      </c>
      <c r="B44" s="19" t="s">
        <v>50</v>
      </c>
      <c r="C44" s="20">
        <v>12127.64</v>
      </c>
      <c r="D44" s="21">
        <f>[1]AGR!$AG$44</f>
        <v>8126.4522999999999</v>
      </c>
      <c r="E44" s="21">
        <f t="shared" si="4"/>
        <v>67.00769729312546</v>
      </c>
      <c r="F44" s="20">
        <v>1953.68</v>
      </c>
      <c r="G44" s="21">
        <f>[1]AGR!$BQ$44+[1]AGR!$CI$44+[1]AGR!$DA$44</f>
        <v>1022.8309</v>
      </c>
      <c r="H44" s="20">
        <f t="shared" si="1"/>
        <v>52.354065148847305</v>
      </c>
      <c r="I44" s="20">
        <f t="shared" ref="I44:I52" si="5">C44+F44</f>
        <v>14081.32</v>
      </c>
      <c r="J44" s="20">
        <f>[1]AGR!$EK$44</f>
        <v>9149.2831999999999</v>
      </c>
      <c r="K44" s="21">
        <f t="shared" si="2"/>
        <v>64.974613175469344</v>
      </c>
    </row>
    <row r="45" spans="1:12" x14ac:dyDescent="0.25">
      <c r="A45" s="22" t="s">
        <v>51</v>
      </c>
      <c r="B45" s="22"/>
      <c r="C45" s="23">
        <f>C44</f>
        <v>12127.64</v>
      </c>
      <c r="D45" s="23">
        <f t="shared" ref="D45:K45" si="6">D44</f>
        <v>8126.4522999999999</v>
      </c>
      <c r="E45" s="23">
        <f t="shared" si="6"/>
        <v>67.00769729312546</v>
      </c>
      <c r="F45" s="23">
        <f t="shared" si="6"/>
        <v>1953.68</v>
      </c>
      <c r="G45" s="23">
        <f t="shared" si="6"/>
        <v>1022.8309</v>
      </c>
      <c r="H45" s="23">
        <f t="shared" si="6"/>
        <v>52.354065148847305</v>
      </c>
      <c r="I45" s="23">
        <f t="shared" si="6"/>
        <v>14081.32</v>
      </c>
      <c r="J45" s="23">
        <f t="shared" si="6"/>
        <v>9149.2831999999999</v>
      </c>
      <c r="K45" s="23">
        <f t="shared" si="6"/>
        <v>64.974613175469344</v>
      </c>
    </row>
    <row r="46" spans="1:12" x14ac:dyDescent="0.25">
      <c r="A46" s="18">
        <v>38</v>
      </c>
      <c r="B46" s="19" t="s">
        <v>52</v>
      </c>
      <c r="C46" s="20">
        <v>7757.61</v>
      </c>
      <c r="D46" s="21">
        <f>[1]AGR!$AG$47</f>
        <v>7013.7874999999995</v>
      </c>
      <c r="E46" s="21">
        <f t="shared" si="4"/>
        <v>90.411705409269089</v>
      </c>
      <c r="F46" s="20">
        <v>2349.19</v>
      </c>
      <c r="G46" s="21">
        <f>[1]AGR!$BQ$47+[1]AGR!$CI$47+[1]AGR!$DA$47</f>
        <v>3118.63</v>
      </c>
      <c r="H46" s="20">
        <f t="shared" si="1"/>
        <v>132.75341713526791</v>
      </c>
      <c r="I46" s="20">
        <f t="shared" si="5"/>
        <v>10106.799999999999</v>
      </c>
      <c r="J46" s="20">
        <f>[1]AGR!$EK$47</f>
        <v>10132.4175</v>
      </c>
      <c r="K46" s="21">
        <f t="shared" si="2"/>
        <v>100.25346796216408</v>
      </c>
    </row>
    <row r="47" spans="1:12" x14ac:dyDescent="0.25">
      <c r="A47" s="18">
        <v>39</v>
      </c>
      <c r="B47" s="19" t="s">
        <v>53</v>
      </c>
      <c r="C47" s="20">
        <v>1913.31</v>
      </c>
      <c r="D47" s="21">
        <f>[1]AGR!$AG$48</f>
        <v>1211.1194</v>
      </c>
      <c r="E47" s="21">
        <f t="shared" si="4"/>
        <v>63.299695292451311</v>
      </c>
      <c r="F47" s="20">
        <v>835.6</v>
      </c>
      <c r="G47" s="21">
        <f>[1]AGR!$BQ$48+[1]AGR!$CI$48+[1]AGR!$DA$48</f>
        <v>1428.2858999999999</v>
      </c>
      <c r="H47" s="20">
        <f t="shared" si="1"/>
        <v>170.92938008616562</v>
      </c>
      <c r="I47" s="20">
        <f t="shared" si="5"/>
        <v>2748.91</v>
      </c>
      <c r="J47" s="20">
        <f>[1]AGR!$EK$48</f>
        <v>2639.4052999999999</v>
      </c>
      <c r="K47" s="21">
        <f t="shared" si="2"/>
        <v>96.016431967579891</v>
      </c>
    </row>
    <row r="48" spans="1:12" x14ac:dyDescent="0.25">
      <c r="A48" s="18">
        <v>40</v>
      </c>
      <c r="B48" s="19" t="s">
        <v>54</v>
      </c>
      <c r="C48" s="20">
        <v>3469.77</v>
      </c>
      <c r="D48" s="21">
        <f>[1]AGR!$AG$49</f>
        <v>3323.4199999999996</v>
      </c>
      <c r="E48" s="21">
        <f t="shared" si="4"/>
        <v>95.782141179386528</v>
      </c>
      <c r="F48" s="20">
        <v>704.04</v>
      </c>
      <c r="G48" s="21">
        <f>[1]AGR!$BQ$49+[1]AGR!$CI$49+[1]AGR!$DA$49</f>
        <v>1066.22</v>
      </c>
      <c r="H48" s="20">
        <f t="shared" si="1"/>
        <v>151.44309982387364</v>
      </c>
      <c r="I48" s="20">
        <f t="shared" si="5"/>
        <v>4173.8099999999995</v>
      </c>
      <c r="J48" s="20">
        <f>[1]AGR!$EK$49</f>
        <v>4389.6399999999994</v>
      </c>
      <c r="K48" s="21">
        <f t="shared" si="2"/>
        <v>105.17105474374732</v>
      </c>
    </row>
    <row r="49" spans="1:11" x14ac:dyDescent="0.25">
      <c r="A49" s="18">
        <v>41</v>
      </c>
      <c r="B49" s="19" t="s">
        <v>55</v>
      </c>
      <c r="C49" s="20">
        <v>2722.4</v>
      </c>
      <c r="D49" s="21">
        <f>[1]AGR!$AG$50</f>
        <v>3368.1499999999996</v>
      </c>
      <c r="E49" s="21">
        <f t="shared" si="4"/>
        <v>123.71987951807228</v>
      </c>
      <c r="F49" s="20">
        <v>1591.97</v>
      </c>
      <c r="G49" s="21">
        <f>[1]AGR!$BQ$50+[1]AGR!$CI$50+[1]AGR!$DA$50</f>
        <v>1213.47</v>
      </c>
      <c r="H49" s="20">
        <f t="shared" si="1"/>
        <v>76.224426339692329</v>
      </c>
      <c r="I49" s="20">
        <f t="shared" si="5"/>
        <v>4314.37</v>
      </c>
      <c r="J49" s="20">
        <f>[1]AGR!$EK$50</f>
        <v>4581.62</v>
      </c>
      <c r="K49" s="21">
        <f t="shared" si="2"/>
        <v>106.19441540711622</v>
      </c>
    </row>
    <row r="50" spans="1:11" x14ac:dyDescent="0.25">
      <c r="A50" s="22" t="s">
        <v>56</v>
      </c>
      <c r="B50" s="22"/>
      <c r="C50" s="23">
        <f>SUM(C46:C49)</f>
        <v>15863.09</v>
      </c>
      <c r="D50" s="23">
        <f>SUM(D46:D49)</f>
        <v>14916.4769</v>
      </c>
      <c r="E50" s="23">
        <f t="shared" si="4"/>
        <v>94.032605879434584</v>
      </c>
      <c r="F50" s="23">
        <f>SUM(F46:F49)</f>
        <v>5480.8</v>
      </c>
      <c r="G50" s="23">
        <f>SUM(G46:G49)</f>
        <v>6826.6059000000005</v>
      </c>
      <c r="H50" s="24">
        <f t="shared" si="1"/>
        <v>124.55491716537733</v>
      </c>
      <c r="I50" s="23">
        <f>SUM(I46:I49)</f>
        <v>21343.889999999996</v>
      </c>
      <c r="J50" s="23">
        <f>SUM(J46:J49)</f>
        <v>21743.0828</v>
      </c>
      <c r="K50" s="23">
        <f t="shared" si="2"/>
        <v>101.87029074831253</v>
      </c>
    </row>
    <row r="51" spans="1:11" x14ac:dyDescent="0.25">
      <c r="A51" s="18">
        <v>42</v>
      </c>
      <c r="B51" s="19" t="s">
        <v>57</v>
      </c>
      <c r="C51" s="20">
        <v>21.75</v>
      </c>
      <c r="D51" s="21">
        <f>[1]AGR!$AG$52</f>
        <v>0</v>
      </c>
      <c r="E51" s="21">
        <v>0</v>
      </c>
      <c r="F51" s="20">
        <v>0.22</v>
      </c>
      <c r="G51" s="28">
        <f>[1]AGR!$BQ$52+[1]AGR!$CI$52+[1]AGR!$DA$52</f>
        <v>0</v>
      </c>
      <c r="H51" s="20">
        <v>0</v>
      </c>
      <c r="I51" s="20">
        <f t="shared" si="5"/>
        <v>21.97</v>
      </c>
      <c r="J51" s="20">
        <f>[1]AGR!$EK$52</f>
        <v>0</v>
      </c>
      <c r="K51" s="21">
        <v>0</v>
      </c>
    </row>
    <row r="52" spans="1:11" x14ac:dyDescent="0.25">
      <c r="A52" s="18">
        <v>43</v>
      </c>
      <c r="B52" s="19" t="s">
        <v>58</v>
      </c>
      <c r="C52" s="20">
        <v>6</v>
      </c>
      <c r="D52" s="21"/>
      <c r="E52" s="21"/>
      <c r="F52" s="20"/>
      <c r="G52" s="28"/>
      <c r="H52" s="20"/>
      <c r="I52" s="20">
        <f t="shared" si="5"/>
        <v>6</v>
      </c>
      <c r="J52" s="20"/>
      <c r="K52" s="21"/>
    </row>
    <row r="53" spans="1:11" x14ac:dyDescent="0.25">
      <c r="A53" s="22" t="s">
        <v>59</v>
      </c>
      <c r="B53" s="22"/>
      <c r="C53" s="23">
        <f>SUM(C51:C52)</f>
        <v>27.75</v>
      </c>
      <c r="D53" s="23">
        <f>SUM(D51:D52)</f>
        <v>0</v>
      </c>
      <c r="E53" s="23">
        <f t="shared" ref="E53:K53" si="7">E51</f>
        <v>0</v>
      </c>
      <c r="F53" s="23">
        <f>SUM(F51:F52)</f>
        <v>0.22</v>
      </c>
      <c r="G53" s="23">
        <f>SUM(G51:G52)</f>
        <v>0</v>
      </c>
      <c r="H53" s="23">
        <f t="shared" si="7"/>
        <v>0</v>
      </c>
      <c r="I53" s="23">
        <f>SUM(I51:I52)</f>
        <v>27.97</v>
      </c>
      <c r="J53" s="23">
        <f>SUM(J51:J52)</f>
        <v>0</v>
      </c>
      <c r="K53" s="23">
        <f t="shared" si="7"/>
        <v>0</v>
      </c>
    </row>
    <row r="54" spans="1:11" x14ac:dyDescent="0.25">
      <c r="A54" s="29" t="s">
        <v>60</v>
      </c>
      <c r="B54" s="29"/>
      <c r="C54" s="21">
        <f>C43+C45+C50+C53</f>
        <v>94629.24</v>
      </c>
      <c r="D54" s="21">
        <f>D43+D45+D50+D53</f>
        <v>82805.460109000007</v>
      </c>
      <c r="E54" s="21">
        <f t="shared" si="4"/>
        <v>87.505151799803102</v>
      </c>
      <c r="F54" s="21">
        <f>F43+F45+F50+F53</f>
        <v>34031.120000000003</v>
      </c>
      <c r="G54" s="21">
        <f>G43+G45+G50+G53</f>
        <v>29422.985250436555</v>
      </c>
      <c r="H54" s="20">
        <f t="shared" si="1"/>
        <v>86.459056447265183</v>
      </c>
      <c r="I54" s="21">
        <f>I43+I45+I50+I53</f>
        <v>128660.36</v>
      </c>
      <c r="J54" s="21">
        <f>J43+J45+J50+J53</f>
        <v>112228.44535943656</v>
      </c>
      <c r="K54" s="21">
        <f t="shared" si="2"/>
        <v>87.228455881389237</v>
      </c>
    </row>
    <row r="55" spans="1:11" ht="13.5" customHeight="1" x14ac:dyDescent="0.25">
      <c r="A55" s="30" t="s">
        <v>61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</row>
    <row r="56" spans="1:11" ht="15" customHeight="1" x14ac:dyDescent="0.25">
      <c r="A56" s="31" t="s">
        <v>62</v>
      </c>
      <c r="B56" s="32"/>
      <c r="C56" s="21">
        <f>C43</f>
        <v>66610.760000000009</v>
      </c>
      <c r="D56" s="21">
        <f t="shared" ref="D56:K56" si="8">D43</f>
        <v>59762.530909000008</v>
      </c>
      <c r="E56" s="21">
        <f t="shared" si="8"/>
        <v>89.719034746038034</v>
      </c>
      <c r="F56" s="21">
        <f t="shared" si="8"/>
        <v>26596.42</v>
      </c>
      <c r="G56" s="21">
        <f t="shared" si="8"/>
        <v>21573.548450436556</v>
      </c>
      <c r="H56" s="21">
        <f t="shared" si="8"/>
        <v>81.114482514701436</v>
      </c>
      <c r="I56" s="21">
        <f t="shared" si="8"/>
        <v>93207.18</v>
      </c>
      <c r="J56" s="21">
        <f t="shared" si="8"/>
        <v>81336.079359436553</v>
      </c>
      <c r="K56" s="21">
        <f t="shared" si="8"/>
        <v>87.263748736349015</v>
      </c>
    </row>
    <row r="57" spans="1:11" ht="15" customHeight="1" x14ac:dyDescent="0.25">
      <c r="A57" s="31" t="s">
        <v>63</v>
      </c>
      <c r="B57" s="32"/>
      <c r="C57" s="21">
        <f>C45</f>
        <v>12127.64</v>
      </c>
      <c r="D57" s="21">
        <f t="shared" ref="D57:K57" si="9">D45</f>
        <v>8126.4522999999999</v>
      </c>
      <c r="E57" s="21">
        <f t="shared" si="9"/>
        <v>67.00769729312546</v>
      </c>
      <c r="F57" s="21">
        <f t="shared" si="9"/>
        <v>1953.68</v>
      </c>
      <c r="G57" s="21">
        <f t="shared" si="9"/>
        <v>1022.8309</v>
      </c>
      <c r="H57" s="21">
        <f t="shared" si="9"/>
        <v>52.354065148847305</v>
      </c>
      <c r="I57" s="21">
        <f t="shared" si="9"/>
        <v>14081.32</v>
      </c>
      <c r="J57" s="21">
        <f t="shared" si="9"/>
        <v>9149.2831999999999</v>
      </c>
      <c r="K57" s="21">
        <f t="shared" si="9"/>
        <v>64.974613175469344</v>
      </c>
    </row>
    <row r="58" spans="1:11" ht="15" customHeight="1" x14ac:dyDescent="0.25">
      <c r="A58" s="31" t="s">
        <v>64</v>
      </c>
      <c r="B58" s="32"/>
      <c r="C58" s="21">
        <f>C50</f>
        <v>15863.09</v>
      </c>
      <c r="D58" s="21">
        <f t="shared" ref="D58:K58" si="10">D50</f>
        <v>14916.4769</v>
      </c>
      <c r="E58" s="21">
        <f t="shared" si="10"/>
        <v>94.032605879434584</v>
      </c>
      <c r="F58" s="21">
        <f t="shared" si="10"/>
        <v>5480.8</v>
      </c>
      <c r="G58" s="21">
        <f t="shared" si="10"/>
        <v>6826.6059000000005</v>
      </c>
      <c r="H58" s="21">
        <f t="shared" si="10"/>
        <v>124.55491716537733</v>
      </c>
      <c r="I58" s="21">
        <f t="shared" si="10"/>
        <v>21343.889999999996</v>
      </c>
      <c r="J58" s="21">
        <f t="shared" si="10"/>
        <v>21743.0828</v>
      </c>
      <c r="K58" s="21">
        <f t="shared" si="10"/>
        <v>101.87029074831253</v>
      </c>
    </row>
    <row r="59" spans="1:11" ht="15" customHeight="1" x14ac:dyDescent="0.25">
      <c r="A59" s="31" t="s">
        <v>65</v>
      </c>
      <c r="B59" s="32"/>
      <c r="C59" s="21">
        <f>C53</f>
        <v>27.75</v>
      </c>
      <c r="D59" s="21">
        <f t="shared" ref="D59:K59" si="11">D53</f>
        <v>0</v>
      </c>
      <c r="E59" s="21">
        <f t="shared" si="11"/>
        <v>0</v>
      </c>
      <c r="F59" s="21">
        <f t="shared" si="11"/>
        <v>0.22</v>
      </c>
      <c r="G59" s="21">
        <f t="shared" si="11"/>
        <v>0</v>
      </c>
      <c r="H59" s="21">
        <f t="shared" si="11"/>
        <v>0</v>
      </c>
      <c r="I59" s="21">
        <f t="shared" si="11"/>
        <v>27.97</v>
      </c>
      <c r="J59" s="21">
        <f t="shared" si="11"/>
        <v>0</v>
      </c>
      <c r="K59" s="21">
        <f t="shared" si="11"/>
        <v>0</v>
      </c>
    </row>
    <row r="60" spans="1:11" x14ac:dyDescent="0.25">
      <c r="A60" s="22" t="s">
        <v>60</v>
      </c>
      <c r="B60" s="22"/>
      <c r="C60" s="23">
        <f>SUM(C56:C59)</f>
        <v>94629.24</v>
      </c>
      <c r="D60" s="23">
        <f>SUM(D56:D59)</f>
        <v>82805.460109000007</v>
      </c>
      <c r="E60" s="23">
        <f>D60/C60%</f>
        <v>87.505151799803102</v>
      </c>
      <c r="F60" s="23">
        <f>SUM(F56:F59)</f>
        <v>34031.120000000003</v>
      </c>
      <c r="G60" s="23">
        <f>SUM(G56:G59)</f>
        <v>29422.985250436555</v>
      </c>
      <c r="H60" s="23">
        <f>G60/F60%</f>
        <v>86.459056447265183</v>
      </c>
      <c r="I60" s="23">
        <f>SUM(I56:I59)</f>
        <v>128660.36</v>
      </c>
      <c r="J60" s="23">
        <f>SUM(J56:J59)</f>
        <v>112228.44535943656</v>
      </c>
      <c r="K60" s="23">
        <f>J60/I60%</f>
        <v>87.228455881389237</v>
      </c>
    </row>
    <row r="62" spans="1:11" hidden="1" x14ac:dyDescent="0.25">
      <c r="B62" s="33" t="s">
        <v>66</v>
      </c>
      <c r="C62" s="34">
        <f>'[2]21.1 DW-Agri'!C18</f>
        <v>94629.209999999992</v>
      </c>
      <c r="D62" s="34">
        <f>'[2]21.1 DW-Agri'!D18</f>
        <v>82805.459999999992</v>
      </c>
      <c r="E62" s="34">
        <f>'[2]21.1 DW-Agri'!E18</f>
        <v>87.505179426098977</v>
      </c>
      <c r="F62" s="34">
        <f>'[2]21.1 DW-Agri'!F18</f>
        <v>34031.07</v>
      </c>
      <c r="G62" s="34">
        <f>'[2]21.1 DW-Agri'!G18</f>
        <v>29422.990000000005</v>
      </c>
      <c r="H62" s="34">
        <f>'[2]21.1 DW-Agri'!H18</f>
        <v>86.459197433404256</v>
      </c>
      <c r="I62" s="34">
        <f>'[2]21.1 DW-Agri'!I18</f>
        <v>128660.28</v>
      </c>
      <c r="J62" s="34">
        <f>'[2]21.1 DW-Agri'!J18</f>
        <v>112228.45000000001</v>
      </c>
      <c r="K62" s="34">
        <f>'[2]21.1 DW-Agri'!K18</f>
        <v>87.228513726225387</v>
      </c>
    </row>
    <row r="63" spans="1:11" hidden="1" x14ac:dyDescent="0.25">
      <c r="B63" s="33" t="s">
        <v>67</v>
      </c>
      <c r="C63" s="35">
        <f>C60-C62</f>
        <v>3.0000000013387762E-2</v>
      </c>
      <c r="D63" s="35">
        <f t="shared" ref="D63:K63" si="12">D60-D62</f>
        <v>1.0900001507252455E-4</v>
      </c>
      <c r="E63" s="35">
        <f t="shared" si="12"/>
        <v>-2.7626295874938478E-5</v>
      </c>
      <c r="F63" s="35">
        <f t="shared" si="12"/>
        <v>5.0000000002910383E-2</v>
      </c>
      <c r="G63" s="35">
        <f t="shared" si="12"/>
        <v>-4.7495634498773143E-3</v>
      </c>
      <c r="H63" s="35">
        <f t="shared" si="12"/>
        <v>-1.4098613907265189E-4</v>
      </c>
      <c r="I63" s="35">
        <f t="shared" si="12"/>
        <v>8.000000000174623E-2</v>
      </c>
      <c r="J63" s="35">
        <f t="shared" si="12"/>
        <v>-4.640563449356705E-3</v>
      </c>
      <c r="K63" s="35">
        <f t="shared" si="12"/>
        <v>-5.7844836149456569E-5</v>
      </c>
    </row>
    <row r="64" spans="1:11" x14ac:dyDescent="0.25">
      <c r="D64" s="27"/>
    </row>
    <row r="65" spans="4:4" x14ac:dyDescent="0.25">
      <c r="D65" s="27"/>
    </row>
  </sheetData>
  <mergeCells count="20">
    <mergeCell ref="A60:B60"/>
    <mergeCell ref="A54:B54"/>
    <mergeCell ref="A55:K55"/>
    <mergeCell ref="A56:B56"/>
    <mergeCell ref="A57:B57"/>
    <mergeCell ref="A58:B58"/>
    <mergeCell ref="A59:B59"/>
    <mergeCell ref="A17:B17"/>
    <mergeCell ref="A42:B42"/>
    <mergeCell ref="A43:B43"/>
    <mergeCell ref="A45:B45"/>
    <mergeCell ref="A50:B50"/>
    <mergeCell ref="A53:B53"/>
    <mergeCell ref="A1:K1"/>
    <mergeCell ref="A2:K2"/>
    <mergeCell ref="A3:A4"/>
    <mergeCell ref="B3:B4"/>
    <mergeCell ref="C3:E3"/>
    <mergeCell ref="F3:H3"/>
    <mergeCell ref="I3:K3"/>
  </mergeCells>
  <printOptions horizontalCentered="1"/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20.1 Agri</vt:lpstr>
      <vt:lpstr>'20.1 Agri'!Print_Area</vt:lpstr>
      <vt:lpstr>'20.1 Agri'!Print_Titles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</dc:creator>
  <cp:lastModifiedBy>Sowmya</cp:lastModifiedBy>
  <dcterms:created xsi:type="dcterms:W3CDTF">2021-06-17T04:48:22Z</dcterms:created>
  <dcterms:modified xsi:type="dcterms:W3CDTF">2021-06-17T04:48:43Z</dcterms:modified>
</cp:coreProperties>
</file>