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.2 MSME &amp; Priority" sheetId="1" r:id="rId1"/>
  </sheets>
  <externalReferences>
    <externalReference r:id="rId2"/>
    <externalReference r:id="rId3"/>
  </externalReferences>
  <definedNames>
    <definedName name="_xlnm.Print_Area" localSheetId="0">'20.2 MSME &amp; Priority'!$A$1:$N$60</definedName>
    <definedName name="_xlnm.Print_Titles" localSheetId="0">'20.2 MSME &amp; Priority'!$A:$B,'20.2 MSME &amp; Priority'!$1:$4</definedName>
  </definedNames>
  <calcPr calcId="144525"/>
</workbook>
</file>

<file path=xl/calcChain.xml><?xml version="1.0" encoding="utf-8"?>
<calcChain xmlns="http://schemas.openxmlformats.org/spreadsheetml/2006/main">
  <c r="N63" i="1" l="1"/>
  <c r="M63" i="1"/>
  <c r="L63" i="1"/>
  <c r="K63" i="1"/>
  <c r="J63" i="1"/>
  <c r="I63" i="1"/>
  <c r="H63" i="1"/>
  <c r="G63" i="1"/>
  <c r="F63" i="1"/>
  <c r="E63" i="1"/>
  <c r="D63" i="1"/>
  <c r="C63" i="1"/>
  <c r="K59" i="1"/>
  <c r="H59" i="1"/>
  <c r="C59" i="1"/>
  <c r="H58" i="1"/>
  <c r="C58" i="1"/>
  <c r="L57" i="1"/>
  <c r="K57" i="1"/>
  <c r="H57" i="1"/>
  <c r="C57" i="1"/>
  <c r="M54" i="1"/>
  <c r="J54" i="1"/>
  <c r="G54" i="1"/>
  <c r="D54" i="1"/>
  <c r="L53" i="1"/>
  <c r="L59" i="1" s="1"/>
  <c r="J53" i="1"/>
  <c r="J59" i="1" s="1"/>
  <c r="I53" i="1"/>
  <c r="I59" i="1" s="1"/>
  <c r="F53" i="1"/>
  <c r="F59" i="1" s="1"/>
  <c r="C53" i="1"/>
  <c r="M51" i="1"/>
  <c r="J51" i="1"/>
  <c r="G51" i="1"/>
  <c r="G53" i="1" s="1"/>
  <c r="G59" i="1" s="1"/>
  <c r="D51" i="1"/>
  <c r="L50" i="1"/>
  <c r="L58" i="1" s="1"/>
  <c r="I50" i="1"/>
  <c r="I58" i="1" s="1"/>
  <c r="F50" i="1"/>
  <c r="F58" i="1" s="1"/>
  <c r="C50" i="1"/>
  <c r="N49" i="1"/>
  <c r="M49" i="1"/>
  <c r="J49" i="1"/>
  <c r="K49" i="1" s="1"/>
  <c r="G49" i="1"/>
  <c r="D49" i="1"/>
  <c r="E49" i="1" s="1"/>
  <c r="M48" i="1"/>
  <c r="N48" i="1" s="1"/>
  <c r="J48" i="1"/>
  <c r="K48" i="1" s="1"/>
  <c r="G48" i="1"/>
  <c r="G50" i="1" s="1"/>
  <c r="G58" i="1" s="1"/>
  <c r="E48" i="1"/>
  <c r="D48" i="1"/>
  <c r="M47" i="1"/>
  <c r="N47" i="1" s="1"/>
  <c r="K47" i="1"/>
  <c r="J47" i="1"/>
  <c r="G47" i="1"/>
  <c r="D47" i="1"/>
  <c r="E47" i="1" s="1"/>
  <c r="M46" i="1"/>
  <c r="N46" i="1" s="1"/>
  <c r="J46" i="1"/>
  <c r="G46" i="1"/>
  <c r="D46" i="1"/>
  <c r="D50" i="1" s="1"/>
  <c r="L45" i="1"/>
  <c r="J45" i="1"/>
  <c r="J57" i="1" s="1"/>
  <c r="I45" i="1"/>
  <c r="I57" i="1" s="1"/>
  <c r="H45" i="1"/>
  <c r="F45" i="1"/>
  <c r="F57" i="1" s="1"/>
  <c r="E45" i="1"/>
  <c r="E57" i="1" s="1"/>
  <c r="C45" i="1"/>
  <c r="N44" i="1"/>
  <c r="N45" i="1" s="1"/>
  <c r="N57" i="1" s="1"/>
  <c r="M44" i="1"/>
  <c r="M45" i="1" s="1"/>
  <c r="M57" i="1" s="1"/>
  <c r="J44" i="1"/>
  <c r="K44" i="1" s="1"/>
  <c r="K45" i="1" s="1"/>
  <c r="G44" i="1"/>
  <c r="G45" i="1" s="1"/>
  <c r="G57" i="1" s="1"/>
  <c r="D44" i="1"/>
  <c r="D45" i="1" s="1"/>
  <c r="D57" i="1" s="1"/>
  <c r="L42" i="1"/>
  <c r="I42" i="1"/>
  <c r="I43" i="1" s="1"/>
  <c r="I56" i="1" s="1"/>
  <c r="I60" i="1" s="1"/>
  <c r="I64" i="1" s="1"/>
  <c r="F42" i="1"/>
  <c r="F43" i="1" s="1"/>
  <c r="F56" i="1" s="1"/>
  <c r="C42" i="1"/>
  <c r="C43" i="1" s="1"/>
  <c r="C54" i="1" s="1"/>
  <c r="M41" i="1"/>
  <c r="N41" i="1" s="1"/>
  <c r="K41" i="1"/>
  <c r="J41" i="1"/>
  <c r="G41" i="1"/>
  <c r="D41" i="1"/>
  <c r="E41" i="1" s="1"/>
  <c r="M40" i="1"/>
  <c r="N40" i="1" s="1"/>
  <c r="J40" i="1"/>
  <c r="K40" i="1" s="1"/>
  <c r="G40" i="1"/>
  <c r="D40" i="1"/>
  <c r="E40" i="1" s="1"/>
  <c r="M39" i="1"/>
  <c r="J39" i="1"/>
  <c r="G39" i="1"/>
  <c r="D39" i="1"/>
  <c r="N38" i="1"/>
  <c r="M38" i="1"/>
  <c r="J38" i="1"/>
  <c r="K38" i="1" s="1"/>
  <c r="G38" i="1"/>
  <c r="E38" i="1"/>
  <c r="D38" i="1"/>
  <c r="M37" i="1"/>
  <c r="N37" i="1" s="1"/>
  <c r="J37" i="1"/>
  <c r="G37" i="1"/>
  <c r="D37" i="1"/>
  <c r="E37" i="1" s="1"/>
  <c r="N36" i="1"/>
  <c r="M36" i="1"/>
  <c r="J36" i="1"/>
  <c r="K36" i="1" s="1"/>
  <c r="G36" i="1"/>
  <c r="D36" i="1"/>
  <c r="E36" i="1" s="1"/>
  <c r="N35" i="1"/>
  <c r="M35" i="1"/>
  <c r="J35" i="1"/>
  <c r="K35" i="1" s="1"/>
  <c r="G35" i="1"/>
  <c r="E35" i="1"/>
  <c r="D35" i="1"/>
  <c r="M34" i="1"/>
  <c r="N34" i="1" s="1"/>
  <c r="K34" i="1"/>
  <c r="J34" i="1"/>
  <c r="G34" i="1"/>
  <c r="E34" i="1"/>
  <c r="D34" i="1"/>
  <c r="M33" i="1"/>
  <c r="N33" i="1" s="1"/>
  <c r="K33" i="1"/>
  <c r="J33" i="1"/>
  <c r="G33" i="1"/>
  <c r="D33" i="1"/>
  <c r="E33" i="1" s="1"/>
  <c r="N32" i="1"/>
  <c r="M32" i="1"/>
  <c r="J32" i="1"/>
  <c r="K32" i="1" s="1"/>
  <c r="G32" i="1"/>
  <c r="D32" i="1"/>
  <c r="E32" i="1" s="1"/>
  <c r="N31" i="1"/>
  <c r="M31" i="1"/>
  <c r="J31" i="1"/>
  <c r="G31" i="1"/>
  <c r="E31" i="1"/>
  <c r="D31" i="1"/>
  <c r="M30" i="1"/>
  <c r="N30" i="1" s="1"/>
  <c r="J30" i="1"/>
  <c r="G30" i="1"/>
  <c r="D30" i="1"/>
  <c r="E30" i="1" s="1"/>
  <c r="N29" i="1"/>
  <c r="M29" i="1"/>
  <c r="J29" i="1"/>
  <c r="K29" i="1" s="1"/>
  <c r="G29" i="1"/>
  <c r="E29" i="1"/>
  <c r="D29" i="1"/>
  <c r="M28" i="1"/>
  <c r="N28" i="1" s="1"/>
  <c r="K28" i="1"/>
  <c r="J28" i="1"/>
  <c r="G28" i="1"/>
  <c r="H28" i="1" s="1"/>
  <c r="E28" i="1"/>
  <c r="D28" i="1"/>
  <c r="M27" i="1"/>
  <c r="N27" i="1" s="1"/>
  <c r="K27" i="1"/>
  <c r="J27" i="1"/>
  <c r="G27" i="1"/>
  <c r="E27" i="1"/>
  <c r="D27" i="1"/>
  <c r="M26" i="1"/>
  <c r="N26" i="1" s="1"/>
  <c r="K26" i="1"/>
  <c r="J26" i="1"/>
  <c r="G26" i="1"/>
  <c r="D26" i="1"/>
  <c r="E26" i="1" s="1"/>
  <c r="M25" i="1"/>
  <c r="J25" i="1"/>
  <c r="G25" i="1"/>
  <c r="E25" i="1"/>
  <c r="D25" i="1"/>
  <c r="M24" i="1"/>
  <c r="N24" i="1" s="1"/>
  <c r="K24" i="1"/>
  <c r="J24" i="1"/>
  <c r="G24" i="1"/>
  <c r="D24" i="1"/>
  <c r="E24" i="1" s="1"/>
  <c r="N23" i="1"/>
  <c r="M23" i="1"/>
  <c r="J23" i="1"/>
  <c r="K23" i="1" s="1"/>
  <c r="G23" i="1"/>
  <c r="D23" i="1"/>
  <c r="E23" i="1" s="1"/>
  <c r="N22" i="1"/>
  <c r="M22" i="1"/>
  <c r="J22" i="1"/>
  <c r="K22" i="1" s="1"/>
  <c r="G22" i="1"/>
  <c r="E22" i="1"/>
  <c r="D22" i="1"/>
  <c r="M21" i="1"/>
  <c r="N21" i="1" s="1"/>
  <c r="K21" i="1"/>
  <c r="J21" i="1"/>
  <c r="G21" i="1"/>
  <c r="E21" i="1"/>
  <c r="D21" i="1"/>
  <c r="M20" i="1"/>
  <c r="N20" i="1" s="1"/>
  <c r="J20" i="1"/>
  <c r="G20" i="1"/>
  <c r="D20" i="1"/>
  <c r="M19" i="1"/>
  <c r="J19" i="1"/>
  <c r="G19" i="1"/>
  <c r="D19" i="1"/>
  <c r="N18" i="1"/>
  <c r="M18" i="1"/>
  <c r="K18" i="1"/>
  <c r="J18" i="1"/>
  <c r="G18" i="1"/>
  <c r="G42" i="1" s="1"/>
  <c r="E18" i="1"/>
  <c r="D18" i="1"/>
  <c r="I17" i="1"/>
  <c r="F17" i="1"/>
  <c r="C17" i="1"/>
  <c r="M16" i="1"/>
  <c r="L16" i="1"/>
  <c r="L17" i="1" s="1"/>
  <c r="L43" i="1" s="1"/>
  <c r="L56" i="1" s="1"/>
  <c r="L60" i="1" s="1"/>
  <c r="L64" i="1" s="1"/>
  <c r="K16" i="1"/>
  <c r="J16" i="1"/>
  <c r="G16" i="1"/>
  <c r="H16" i="1" s="1"/>
  <c r="E16" i="1"/>
  <c r="D16" i="1"/>
  <c r="M15" i="1"/>
  <c r="N15" i="1" s="1"/>
  <c r="L15" i="1"/>
  <c r="J15" i="1"/>
  <c r="K15" i="1" s="1"/>
  <c r="H15" i="1"/>
  <c r="G15" i="1"/>
  <c r="D15" i="1"/>
  <c r="E15" i="1" s="1"/>
  <c r="N14" i="1"/>
  <c r="M14" i="1"/>
  <c r="L14" i="1"/>
  <c r="K14" i="1"/>
  <c r="J14" i="1"/>
  <c r="G14" i="1"/>
  <c r="D14" i="1"/>
  <c r="E14" i="1" s="1"/>
  <c r="N13" i="1"/>
  <c r="M13" i="1"/>
  <c r="L13" i="1"/>
  <c r="K13" i="1"/>
  <c r="J13" i="1"/>
  <c r="G13" i="1"/>
  <c r="D13" i="1"/>
  <c r="E13" i="1" s="1"/>
  <c r="N12" i="1"/>
  <c r="M12" i="1"/>
  <c r="L12" i="1"/>
  <c r="J12" i="1"/>
  <c r="K12" i="1" s="1"/>
  <c r="G12" i="1"/>
  <c r="D12" i="1"/>
  <c r="E12" i="1" s="1"/>
  <c r="N11" i="1"/>
  <c r="M11" i="1"/>
  <c r="L11" i="1"/>
  <c r="J11" i="1"/>
  <c r="K11" i="1" s="1"/>
  <c r="G11" i="1"/>
  <c r="D11" i="1"/>
  <c r="E11" i="1" s="1"/>
  <c r="N10" i="1"/>
  <c r="M10" i="1"/>
  <c r="L10" i="1"/>
  <c r="K10" i="1"/>
  <c r="J10" i="1"/>
  <c r="G10" i="1"/>
  <c r="D10" i="1"/>
  <c r="E10" i="1" s="1"/>
  <c r="N9" i="1"/>
  <c r="M9" i="1"/>
  <c r="L9" i="1"/>
  <c r="K9" i="1"/>
  <c r="J9" i="1"/>
  <c r="G9" i="1"/>
  <c r="D9" i="1"/>
  <c r="E9" i="1" s="1"/>
  <c r="N8" i="1"/>
  <c r="M8" i="1"/>
  <c r="L8" i="1"/>
  <c r="J8" i="1"/>
  <c r="K8" i="1" s="1"/>
  <c r="G8" i="1"/>
  <c r="D8" i="1"/>
  <c r="E8" i="1" s="1"/>
  <c r="N7" i="1"/>
  <c r="M7" i="1"/>
  <c r="L7" i="1"/>
  <c r="J7" i="1"/>
  <c r="K7" i="1" s="1"/>
  <c r="G7" i="1"/>
  <c r="D7" i="1"/>
  <c r="E7" i="1" s="1"/>
  <c r="N6" i="1"/>
  <c r="M6" i="1"/>
  <c r="L6" i="1"/>
  <c r="K6" i="1"/>
  <c r="J6" i="1"/>
  <c r="G6" i="1"/>
  <c r="D6" i="1"/>
  <c r="E6" i="1" s="1"/>
  <c r="N5" i="1"/>
  <c r="M5" i="1"/>
  <c r="L5" i="1"/>
  <c r="K5" i="1"/>
  <c r="J5" i="1"/>
  <c r="G5" i="1"/>
  <c r="D5" i="1"/>
  <c r="E5" i="1" s="1"/>
  <c r="M17" i="1" l="1"/>
  <c r="N17" i="1" s="1"/>
  <c r="M53" i="1"/>
  <c r="N51" i="1"/>
  <c r="E54" i="1"/>
  <c r="E60" i="1" s="1"/>
  <c r="E64" i="1" s="1"/>
  <c r="G17" i="1"/>
  <c r="H17" i="1" s="1"/>
  <c r="F60" i="1"/>
  <c r="F64" i="1" s="1"/>
  <c r="E50" i="1"/>
  <c r="E58" i="1" s="1"/>
  <c r="D58" i="1"/>
  <c r="D53" i="1"/>
  <c r="E51" i="1"/>
  <c r="C56" i="1"/>
  <c r="C60" i="1" s="1"/>
  <c r="C64" i="1" s="1"/>
  <c r="G43" i="1"/>
  <c r="J50" i="1"/>
  <c r="K46" i="1"/>
  <c r="N16" i="1"/>
  <c r="J42" i="1"/>
  <c r="D42" i="1"/>
  <c r="J17" i="1"/>
  <c r="K17" i="1" s="1"/>
  <c r="D17" i="1"/>
  <c r="E17" i="1" s="1"/>
  <c r="M42" i="1"/>
  <c r="H42" i="1"/>
  <c r="E46" i="1"/>
  <c r="M50" i="1"/>
  <c r="I54" i="1"/>
  <c r="K54" i="1" s="1"/>
  <c r="K60" i="1" s="1"/>
  <c r="K64" i="1" s="1"/>
  <c r="L54" i="1"/>
  <c r="N54" i="1" s="1"/>
  <c r="N60" i="1" s="1"/>
  <c r="N64" i="1" s="1"/>
  <c r="F54" i="1"/>
  <c r="H54" i="1" s="1"/>
  <c r="H60" i="1" s="1"/>
  <c r="H64" i="1" s="1"/>
  <c r="E42" i="1" l="1"/>
  <c r="D43" i="1"/>
  <c r="J58" i="1"/>
  <c r="K50" i="1"/>
  <c r="K58" i="1" s="1"/>
  <c r="M43" i="1"/>
  <c r="N42" i="1"/>
  <c r="K42" i="1"/>
  <c r="J43" i="1"/>
  <c r="G56" i="1"/>
  <c r="G60" i="1" s="1"/>
  <c r="G64" i="1" s="1"/>
  <c r="H43" i="1"/>
  <c r="H56" i="1" s="1"/>
  <c r="D59" i="1"/>
  <c r="E53" i="1"/>
  <c r="E59" i="1" s="1"/>
  <c r="N53" i="1"/>
  <c r="N59" i="1" s="1"/>
  <c r="M59" i="1"/>
  <c r="N50" i="1"/>
  <c r="N58" i="1" s="1"/>
  <c r="M58" i="1"/>
  <c r="E43" i="1" l="1"/>
  <c r="E56" i="1" s="1"/>
  <c r="D56" i="1"/>
  <c r="D60" i="1" s="1"/>
  <c r="D64" i="1" s="1"/>
  <c r="M56" i="1"/>
  <c r="M60" i="1" s="1"/>
  <c r="M64" i="1" s="1"/>
  <c r="N43" i="1"/>
  <c r="N56" i="1" s="1"/>
  <c r="J56" i="1"/>
  <c r="J60" i="1" s="1"/>
  <c r="J64" i="1" s="1"/>
  <c r="K43" i="1"/>
  <c r="K56" i="1" s="1"/>
</calcChain>
</file>

<file path=xl/sharedStrings.xml><?xml version="1.0" encoding="utf-8"?>
<sst xmlns="http://schemas.openxmlformats.org/spreadsheetml/2006/main" count="80" uniqueCount="69">
  <si>
    <t>SLBC OF A.P.                                                                                                                                                                                                                                               CONVENOR:UNION BANK OF INDIA</t>
  </si>
  <si>
    <t>ANNUAL CREDIT PLAN 2020-21 - BANK-WISE ACHIEVEMENT AS ON  31.12.2020                       ( Amount in crores )</t>
  </si>
  <si>
    <t>S.No.</t>
  </si>
  <si>
    <t>Name of the Bank</t>
  </si>
  <si>
    <t>MSME</t>
  </si>
  <si>
    <t>Export Credit</t>
  </si>
  <si>
    <t>Others' Under Priority Sector</t>
  </si>
  <si>
    <t>Total Priority Sector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</si>
  <si>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</si>
  <si>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</si>
  <si>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</si>
  <si>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</si>
  <si>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</si>
  <si>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</si>
  <si>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</si>
  <si>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</si>
  <si>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</si>
  <si>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</si>
  <si>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</si>
  <si>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</si>
  <si>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</si>
  <si>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</si>
  <si>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</si>
  <si>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</si>
  <si>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</si>
  <si>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</si>
  <si>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</si>
  <si>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NA</t>
  </si>
  <si>
    <t>City Union Bank Ltd</t>
  </si>
  <si>
    <t>Coastal Local Area Bank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</si>
  <si>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</si>
  <si>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</si>
  <si>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</si>
  <si>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</si>
  <si>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</si>
  <si>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</si>
  <si>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</si>
  <si>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</si>
  <si>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</si>
  <si>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</si>
  <si>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</si>
  <si>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</si>
  <si>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</si>
  <si>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</si>
  <si>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</si>
  <si>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</si>
  <si>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</si>
  <si>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</si>
  <si>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</si>
  <si>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</si>
  <si>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</si>
  <si>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</si>
  <si>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</si>
  <si>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</si>
  <si>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</si>
  <si>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</si>
  <si>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</si>
  <si>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</si>
  <si>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</si>
  <si>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FSCS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</si>
  <si>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</si>
  <si>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</si>
  <si>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</si>
  <si>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</si>
  <si>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</si>
  <si>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</si>
  <si>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</si>
  <si>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District wise Data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</si>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</sst>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\-0.00;\-;@"/>
    <numFmt numFmtId="165" formatCode="0.00_);[Red]\(0.00\)"/>
  </numFmts>
  <fonts count="8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b/>
      <sz val="9"/>
      <color rgb="FF0070C0"/>
      <name val="Century Gothic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left" wrapText="1"/>
    </xf>
    <xf numFmtId="164" fontId="1" fillId="2" borderId="4" xfId="0" applyNumberFormat="1" applyFont="1" applyFill="1" applyBorder="1" applyAlignment="1" applyProtection="1">
      <protection locked="0"/>
    </xf>
    <xf numFmtId="164" fontId="1" fillId="0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</xf>
    <xf numFmtId="0" fontId="1" fillId="3" borderId="4" xfId="0" applyFont="1" applyFill="1" applyBorder="1" applyAlignment="1">
      <alignment horizontal="center" wrapText="1"/>
    </xf>
    <xf numFmtId="164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0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Alignment="1" applyProtection="1">
      <alignment horizontal="right"/>
      <protection locked="0"/>
    </xf>
    <xf numFmtId="0" fontId="4" fillId="0" borderId="4" xfId="0" applyFont="1" applyFill="1" applyBorder="1" applyAlignment="1"/>
    <xf numFmtId="2" fontId="4" fillId="2" borderId="4" xfId="0" applyNumberFormat="1" applyFont="1" applyFill="1" applyBorder="1" applyAlignment="1" applyProtection="1">
      <protection locked="0"/>
    </xf>
    <xf numFmtId="165" fontId="4" fillId="0" borderId="4" xfId="0" applyNumberFormat="1" applyFont="1" applyFill="1" applyBorder="1" applyAlignment="1" applyProtection="1">
      <protection locked="0"/>
    </xf>
    <xf numFmtId="0" fontId="1" fillId="0" borderId="0" xfId="0" applyFont="1" applyFill="1" applyAlignment="1" applyProtection="1">
      <protection locked="0"/>
    </xf>
  </cellXfs>
  <cellStyles count="5">
    <cellStyle name="Excel Built-in Normal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d39470/Desktop/SLBC%20Meetings/214/CQR%20consolidation%20format%20Dec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d39470/Desktop/SLBC%20Meetings/214/2.%20Annexures%20Disbursements_Dec%20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NCH NETWORK"/>
      <sheetName val="BUSINESS FIGURES"/>
      <sheetName val="AGR"/>
      <sheetName val="MSMEOPS"/>
      <sheetName val="NPS"/>
      <sheetName val="CGSSOLD"/>
      <sheetName val="CGSS"/>
      <sheetName val="SGSS"/>
      <sheetName val="CGCSFinanceunder"/>
      <sheetName val="FinanceCCRC"/>
      <sheetName val="Consol"/>
      <sheetName val="Sheet1"/>
    </sheetNames>
    <sheetDataSet>
      <sheetData sheetId="0"/>
      <sheetData sheetId="1"/>
      <sheetData sheetId="2">
        <row r="5">
          <cell r="AG5">
            <v>2182.3103000000001</v>
          </cell>
        </row>
      </sheetData>
      <sheetData sheetId="3">
        <row r="5">
          <cell r="BZ5">
            <v>211.72591999999997</v>
          </cell>
          <cell r="CI5">
            <v>0</v>
          </cell>
          <cell r="GD5">
            <v>1771.20884</v>
          </cell>
          <cell r="GM5">
            <v>4544.58536</v>
          </cell>
        </row>
        <row r="6">
          <cell r="BZ6">
            <v>263.77</v>
          </cell>
          <cell r="CI6">
            <v>0</v>
          </cell>
          <cell r="GD6">
            <v>94.88</v>
          </cell>
          <cell r="GM6">
            <v>2136.12</v>
          </cell>
        </row>
        <row r="7">
          <cell r="BZ7">
            <v>30.78</v>
          </cell>
          <cell r="CI7">
            <v>0</v>
          </cell>
          <cell r="GD7">
            <v>0</v>
          </cell>
          <cell r="GM7">
            <v>48.52</v>
          </cell>
        </row>
        <row r="8">
          <cell r="BZ8">
            <v>1721.06</v>
          </cell>
          <cell r="CI8">
            <v>0</v>
          </cell>
          <cell r="GD8">
            <v>874.05000000000018</v>
          </cell>
          <cell r="GM8">
            <v>18126.27</v>
          </cell>
        </row>
        <row r="9">
          <cell r="BZ9">
            <v>423.02089999999998</v>
          </cell>
          <cell r="CI9">
            <v>0</v>
          </cell>
          <cell r="GD9">
            <v>38.149000000000001</v>
          </cell>
          <cell r="GM9">
            <v>1814.9223000000002</v>
          </cell>
        </row>
        <row r="10">
          <cell r="BZ10">
            <v>895.09399999999994</v>
          </cell>
          <cell r="CI10">
            <v>0</v>
          </cell>
          <cell r="GD10">
            <v>42.272600000000004</v>
          </cell>
          <cell r="GM10">
            <v>7358.2203000000009</v>
          </cell>
        </row>
        <row r="11">
          <cell r="BZ11">
            <v>695.29219999999998</v>
          </cell>
          <cell r="CI11">
            <v>0</v>
          </cell>
          <cell r="GD11">
            <v>207.3612</v>
          </cell>
          <cell r="GM11">
            <v>2336.8087799999998</v>
          </cell>
        </row>
        <row r="12">
          <cell r="BZ12">
            <v>381.52519999999998</v>
          </cell>
          <cell r="CI12">
            <v>0</v>
          </cell>
          <cell r="GD12">
            <v>60.237800000000007</v>
          </cell>
          <cell r="GM12">
            <v>777.60649999999998</v>
          </cell>
        </row>
        <row r="13">
          <cell r="BZ13">
            <v>93.589600000000004</v>
          </cell>
          <cell r="CI13">
            <v>0</v>
          </cell>
          <cell r="GD13">
            <v>10.5631</v>
          </cell>
          <cell r="GM13">
            <v>110.79010000000001</v>
          </cell>
        </row>
        <row r="14">
          <cell r="BZ14">
            <v>228.73</v>
          </cell>
          <cell r="CI14">
            <v>0</v>
          </cell>
          <cell r="GD14">
            <v>25.58</v>
          </cell>
          <cell r="GM14">
            <v>325.49999999999994</v>
          </cell>
        </row>
        <row r="15">
          <cell r="BZ15">
            <v>6217.8563999999997</v>
          </cell>
          <cell r="CI15">
            <v>467.35</v>
          </cell>
          <cell r="GD15">
            <v>842.6715999999999</v>
          </cell>
          <cell r="GM15">
            <v>29320.147859458004</v>
          </cell>
        </row>
        <row r="16">
          <cell r="BZ16">
            <v>13520.7</v>
          </cell>
          <cell r="CI16">
            <v>0</v>
          </cell>
          <cell r="GD16">
            <v>1492.16</v>
          </cell>
          <cell r="GM16">
            <v>36591.65</v>
          </cell>
        </row>
        <row r="18">
          <cell r="BZ18">
            <v>149.73820000000001</v>
          </cell>
          <cell r="CI18">
            <v>0</v>
          </cell>
          <cell r="GD18">
            <v>14.0184</v>
          </cell>
          <cell r="GM18">
            <v>1045.1266000000001</v>
          </cell>
        </row>
        <row r="19">
          <cell r="BZ19">
            <v>0</v>
          </cell>
          <cell r="CI19">
            <v>0</v>
          </cell>
          <cell r="GD19">
            <v>0</v>
          </cell>
          <cell r="GM19">
            <v>12.649999999999999</v>
          </cell>
        </row>
        <row r="20">
          <cell r="BZ20">
            <v>0</v>
          </cell>
          <cell r="CI20">
            <v>0</v>
          </cell>
          <cell r="GD20">
            <v>11.23</v>
          </cell>
          <cell r="GM20">
            <v>11.23</v>
          </cell>
        </row>
        <row r="21">
          <cell r="BZ21">
            <v>206.78730000000002</v>
          </cell>
          <cell r="CI21">
            <v>0</v>
          </cell>
          <cell r="GD21">
            <v>3.3307000000000002</v>
          </cell>
          <cell r="GM21">
            <v>315.32483100000002</v>
          </cell>
        </row>
        <row r="22">
          <cell r="BZ22">
            <v>107.09479999999999</v>
          </cell>
          <cell r="CI22">
            <v>0</v>
          </cell>
          <cell r="GD22">
            <v>7.4977999999999998</v>
          </cell>
          <cell r="GM22">
            <v>189.62640000000002</v>
          </cell>
        </row>
        <row r="23">
          <cell r="BZ23">
            <v>7.6180558000000005</v>
          </cell>
          <cell r="CI23">
            <v>0</v>
          </cell>
          <cell r="GD23">
            <v>10.2418852</v>
          </cell>
          <cell r="GM23">
            <v>67.884701318000012</v>
          </cell>
        </row>
        <row r="24">
          <cell r="BZ24">
            <v>5.01</v>
          </cell>
          <cell r="CI24">
            <v>0</v>
          </cell>
          <cell r="GD24">
            <v>4.5087999999999999</v>
          </cell>
          <cell r="GM24">
            <v>141.99670000000003</v>
          </cell>
        </row>
        <row r="25">
          <cell r="BZ25">
            <v>42.99</v>
          </cell>
          <cell r="CI25">
            <v>0</v>
          </cell>
          <cell r="GD25">
            <v>2.41</v>
          </cell>
          <cell r="GM25">
            <v>47.08</v>
          </cell>
        </row>
        <row r="26">
          <cell r="BZ26">
            <v>92.13</v>
          </cell>
          <cell r="CI26">
            <v>0</v>
          </cell>
          <cell r="GD26">
            <v>2.77</v>
          </cell>
          <cell r="GM26">
            <v>466.35000000000008</v>
          </cell>
        </row>
        <row r="27">
          <cell r="BZ27">
            <v>1041.5988</v>
          </cell>
          <cell r="CI27">
            <v>0</v>
          </cell>
          <cell r="GD27">
            <v>8.0469000000000097</v>
          </cell>
          <cell r="GM27">
            <v>2850.0797999999986</v>
          </cell>
        </row>
        <row r="28">
          <cell r="BZ28">
            <v>2192.3522000000003</v>
          </cell>
          <cell r="CI28">
            <v>0</v>
          </cell>
          <cell r="GD28">
            <v>46.501999999999995</v>
          </cell>
          <cell r="GM28">
            <v>3452.7778000000003</v>
          </cell>
        </row>
        <row r="29">
          <cell r="BZ29">
            <v>497.06919999999997</v>
          </cell>
          <cell r="CI29">
            <v>0</v>
          </cell>
          <cell r="GD29">
            <v>55.072000000000003</v>
          </cell>
          <cell r="GM29">
            <v>1320.7314000000001</v>
          </cell>
        </row>
        <row r="30">
          <cell r="BZ30">
            <v>177.72000000000003</v>
          </cell>
          <cell r="CI30">
            <v>0</v>
          </cell>
          <cell r="GD30">
            <v>6.87</v>
          </cell>
          <cell r="GM30">
            <v>267.06000000000006</v>
          </cell>
        </row>
        <row r="31">
          <cell r="BZ31">
            <v>487.74219999999997</v>
          </cell>
          <cell r="CI31">
            <v>15.691800000000001</v>
          </cell>
          <cell r="GD31">
            <v>8.4633000000000003</v>
          </cell>
          <cell r="GM31">
            <v>880.18300000000011</v>
          </cell>
        </row>
        <row r="32">
          <cell r="BZ32">
            <v>380.19619999999998</v>
          </cell>
          <cell r="CI32">
            <v>0</v>
          </cell>
          <cell r="GD32">
            <v>17.907500000000002</v>
          </cell>
          <cell r="GM32">
            <v>533.72069999999997</v>
          </cell>
        </row>
        <row r="33">
          <cell r="BZ33">
            <v>251.95000000000005</v>
          </cell>
          <cell r="CI33">
            <v>112.77</v>
          </cell>
          <cell r="GD33">
            <v>19.98</v>
          </cell>
          <cell r="GM33">
            <v>1920</v>
          </cell>
        </row>
        <row r="34">
          <cell r="BZ34">
            <v>328.29581546899999</v>
          </cell>
          <cell r="CI34">
            <v>0</v>
          </cell>
          <cell r="GD34">
            <v>25</v>
          </cell>
          <cell r="GM34">
            <v>536.77589412956036</v>
          </cell>
        </row>
        <row r="35">
          <cell r="BZ35">
            <v>1.0055000000000001</v>
          </cell>
          <cell r="CI35">
            <v>0</v>
          </cell>
          <cell r="GD35">
            <v>0</v>
          </cell>
          <cell r="GM35">
            <v>1.1227500000000001</v>
          </cell>
        </row>
        <row r="36">
          <cell r="BZ36">
            <v>7.3749000000000002</v>
          </cell>
          <cell r="CI36">
            <v>0</v>
          </cell>
          <cell r="GD36">
            <v>3.9899999999999998E-2</v>
          </cell>
          <cell r="GM36">
            <v>132.64479999999998</v>
          </cell>
        </row>
        <row r="37">
          <cell r="BZ37">
            <v>26.02</v>
          </cell>
          <cell r="CI37">
            <v>0</v>
          </cell>
          <cell r="GD37">
            <v>6.38</v>
          </cell>
          <cell r="GM37">
            <v>74.61999999999999</v>
          </cell>
        </row>
        <row r="38">
          <cell r="BZ38">
            <v>29.674300000000002</v>
          </cell>
          <cell r="CI38">
            <v>0</v>
          </cell>
          <cell r="GD38">
            <v>2.3938000000000001</v>
          </cell>
          <cell r="GM38">
            <v>187.64159999999998</v>
          </cell>
        </row>
        <row r="39">
          <cell r="BZ39">
            <v>0</v>
          </cell>
          <cell r="CI39">
            <v>0</v>
          </cell>
          <cell r="GD39">
            <v>0</v>
          </cell>
          <cell r="GM39">
            <v>0</v>
          </cell>
        </row>
        <row r="40">
          <cell r="BZ40">
            <v>717.0498</v>
          </cell>
          <cell r="CI40">
            <v>0</v>
          </cell>
          <cell r="GD40">
            <v>22.591099999999997</v>
          </cell>
          <cell r="GM40">
            <v>1125.8327000000002</v>
          </cell>
        </row>
        <row r="41">
          <cell r="BZ41">
            <v>0</v>
          </cell>
          <cell r="CI41">
            <v>0</v>
          </cell>
          <cell r="GD41">
            <v>0</v>
          </cell>
          <cell r="GM41">
            <v>27.24</v>
          </cell>
        </row>
        <row r="44">
          <cell r="BZ44">
            <v>2.2793999999999999</v>
          </cell>
          <cell r="CI44">
            <v>0</v>
          </cell>
          <cell r="GD44">
            <v>758.57389999999998</v>
          </cell>
          <cell r="GM44">
            <v>9910.1364999999987</v>
          </cell>
        </row>
        <row r="47">
          <cell r="BZ47">
            <v>631.88720000000001</v>
          </cell>
          <cell r="CI47">
            <v>0</v>
          </cell>
          <cell r="GD47">
            <v>261.10989999999998</v>
          </cell>
          <cell r="GM47">
            <v>11025.414599999998</v>
          </cell>
        </row>
        <row r="48">
          <cell r="BZ48">
            <v>345.23829999999998</v>
          </cell>
          <cell r="CI48">
            <v>0</v>
          </cell>
          <cell r="GD48">
            <v>129.10410000000002</v>
          </cell>
          <cell r="GM48">
            <v>3113.7476999999999</v>
          </cell>
        </row>
        <row r="49">
          <cell r="BZ49">
            <v>202.63</v>
          </cell>
          <cell r="CI49">
            <v>0</v>
          </cell>
          <cell r="GD49">
            <v>40.480000000000004</v>
          </cell>
          <cell r="GM49">
            <v>4632.7499999999991</v>
          </cell>
        </row>
        <row r="50">
          <cell r="BZ50">
            <v>650.91999999999996</v>
          </cell>
          <cell r="CI50">
            <v>0</v>
          </cell>
          <cell r="GD50">
            <v>302.70000000000005</v>
          </cell>
          <cell r="GM50">
            <v>5535.24</v>
          </cell>
        </row>
        <row r="52">
          <cell r="BZ52">
            <v>158.14690000000002</v>
          </cell>
          <cell r="CI52">
            <v>0</v>
          </cell>
          <cell r="GD52">
            <v>0</v>
          </cell>
          <cell r="GM52">
            <v>158.14690000000002</v>
          </cell>
        </row>
        <row r="54">
          <cell r="BZ54">
            <v>33423.663291268997</v>
          </cell>
          <cell r="CI54">
            <v>595.81179999999995</v>
          </cell>
          <cell r="GD54">
            <v>7226.3561252</v>
          </cell>
          <cell r="GM54">
            <v>153474.27657590553</v>
          </cell>
        </row>
      </sheetData>
      <sheetData sheetId="4">
        <row r="5">
          <cell r="DJ5">
            <v>721.70958000000007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1 Agri"/>
      <sheetName val="20.2 MSME &amp; Priority"/>
      <sheetName val="20.3 NPS &amp; Tot"/>
      <sheetName val="21.1 DW-Agri"/>
      <sheetName val="21.2 DW- MSME &amp; Priority"/>
      <sheetName val="21.3 DW-NPS &amp; Tota"/>
      <sheetName val="Check"/>
      <sheetName val="BW Conso"/>
      <sheetName val="DW Consol"/>
    </sheetNames>
    <sheetDataSet>
      <sheetData sheetId="0">
        <row r="5">
          <cell r="I5">
            <v>3584.57</v>
          </cell>
        </row>
        <row r="6">
          <cell r="I6">
            <v>1770.35</v>
          </cell>
        </row>
        <row r="7">
          <cell r="I7">
            <v>142.82</v>
          </cell>
        </row>
        <row r="8">
          <cell r="I8">
            <v>18036.86</v>
          </cell>
        </row>
        <row r="9">
          <cell r="I9">
            <v>1824.65</v>
          </cell>
        </row>
        <row r="10">
          <cell r="I10">
            <v>5926.12</v>
          </cell>
        </row>
        <row r="11">
          <cell r="I11">
            <v>2076.3000000000002</v>
          </cell>
        </row>
        <row r="12">
          <cell r="I12">
            <v>631.41999999999996</v>
          </cell>
        </row>
        <row r="13">
          <cell r="I13">
            <v>21.14</v>
          </cell>
        </row>
        <row r="14">
          <cell r="I14">
            <v>172.5</v>
          </cell>
        </row>
        <row r="15">
          <cell r="I15">
            <v>26847.29</v>
          </cell>
        </row>
        <row r="16">
          <cell r="I16">
            <v>21894.02</v>
          </cell>
        </row>
      </sheetData>
      <sheetData sheetId="1"/>
      <sheetData sheetId="2"/>
      <sheetData sheetId="3"/>
      <sheetData sheetId="4">
        <row r="18">
          <cell r="C18">
            <v>39599.770000000004</v>
          </cell>
          <cell r="D18">
            <v>33423.660000000003</v>
          </cell>
          <cell r="E18">
            <v>84.403672041529532</v>
          </cell>
          <cell r="F18">
            <v>910.8</v>
          </cell>
          <cell r="G18">
            <v>595.80999999999995</v>
          </cell>
          <cell r="H18">
            <v>65.416117698726396</v>
          </cell>
          <cell r="I18">
            <v>18380.080000000002</v>
          </cell>
          <cell r="J18">
            <v>7226.3600000000006</v>
          </cell>
          <cell r="K18">
            <v>39.316259776888892</v>
          </cell>
          <cell r="L18">
            <v>187550.93</v>
          </cell>
          <cell r="M18">
            <v>153474.28000000003</v>
          </cell>
          <cell r="N18">
            <v>81.830721927105358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76"/>
  <sheetViews>
    <sheetView showGridLines="0" tabSelected="1" zoomScaleSheetLayoutView="85" workbookViewId="0">
      <selection activeCell="Q9" sqref="Q9"/>
    </sheetView>
  </sheetViews>
  <sheetFormatPr defaultColWidth="9.140625" defaultRowHeight="13.5" x14ac:dyDescent="0.25"/>
  <cols>
    <col min="1" max="1" width="5.5703125" style="31" customWidth="1"/>
    <col min="2" max="2" width="28.140625" style="4" customWidth="1"/>
    <col min="3" max="3" width="10.85546875" style="4" bestFit="1" customWidth="1"/>
    <col min="4" max="4" width="8.85546875" style="4" customWidth="1"/>
    <col min="5" max="6" width="9" style="4" customWidth="1"/>
    <col min="7" max="7" width="7.85546875" style="4" customWidth="1"/>
    <col min="8" max="8" width="8" style="4" customWidth="1"/>
    <col min="9" max="9" width="10.85546875" style="4" bestFit="1" customWidth="1"/>
    <col min="10" max="10" width="9.5703125" style="4" bestFit="1" customWidth="1"/>
    <col min="11" max="11" width="8.42578125" style="4" bestFit="1" customWidth="1"/>
    <col min="12" max="12" width="11" style="4" customWidth="1"/>
    <col min="13" max="13" width="10.42578125" style="35" customWidth="1"/>
    <col min="14" max="14" width="10" style="4" customWidth="1"/>
    <col min="15" max="15" width="7.85546875" style="4" customWidth="1"/>
    <col min="16" max="16384" width="9.140625" style="4"/>
  </cols>
  <sheetData>
    <row r="1" spans="1:1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6" t="s">
        <v>2</v>
      </c>
      <c r="B3" s="7" t="s">
        <v>3</v>
      </c>
      <c r="C3" s="8" t="s">
        <v>4</v>
      </c>
      <c r="D3" s="9"/>
      <c r="E3" s="10"/>
      <c r="F3" s="8" t="s">
        <v>5</v>
      </c>
      <c r="G3" s="9"/>
      <c r="H3" s="10"/>
      <c r="I3" s="8" t="s">
        <v>6</v>
      </c>
      <c r="J3" s="9"/>
      <c r="K3" s="10"/>
      <c r="L3" s="11" t="s">
        <v>7</v>
      </c>
      <c r="M3" s="11"/>
      <c r="N3" s="11"/>
    </row>
    <row r="4" spans="1:14" s="15" customFormat="1" ht="27" x14ac:dyDescent="0.25">
      <c r="A4" s="6"/>
      <c r="B4" s="11"/>
      <c r="C4" s="12" t="s">
        <v>8</v>
      </c>
      <c r="D4" s="13" t="s">
        <v>9</v>
      </c>
      <c r="E4" s="13" t="s">
        <v>10</v>
      </c>
      <c r="F4" s="12" t="s">
        <v>8</v>
      </c>
      <c r="G4" s="13" t="s">
        <v>9</v>
      </c>
      <c r="H4" s="13" t="s">
        <v>10</v>
      </c>
      <c r="I4" s="12" t="s">
        <v>8</v>
      </c>
      <c r="J4" s="13" t="s">
        <v>9</v>
      </c>
      <c r="K4" s="13" t="s">
        <v>10</v>
      </c>
      <c r="L4" s="12" t="s">
        <v>8</v>
      </c>
      <c r="M4" s="14" t="s">
        <v>9</v>
      </c>
      <c r="N4" s="13" t="s">
        <v>10</v>
      </c>
    </row>
    <row r="5" spans="1:14" x14ac:dyDescent="0.25">
      <c r="A5" s="16">
        <v>1</v>
      </c>
      <c r="B5" s="17" t="s">
        <v>11</v>
      </c>
      <c r="C5" s="18">
        <v>839.65</v>
      </c>
      <c r="D5" s="18">
        <f>[1]MSMEOPS!$BZ$5</f>
        <v>211.72591999999997</v>
      </c>
      <c r="E5" s="18">
        <f t="shared" ref="E5:E54" si="0">D5/C5%</f>
        <v>25.215973322217589</v>
      </c>
      <c r="F5" s="18">
        <v>2.2999999999999998</v>
      </c>
      <c r="G5" s="18">
        <f>[1]MSMEOPS!$CI$5</f>
        <v>0</v>
      </c>
      <c r="H5" s="18">
        <v>0</v>
      </c>
      <c r="I5" s="18">
        <v>819.15000000000009</v>
      </c>
      <c r="J5" s="18">
        <f>[1]MSMEOPS!$GD$5</f>
        <v>1771.20884</v>
      </c>
      <c r="K5" s="18">
        <f t="shared" ref="K5:K54" si="1">J5/I5%</f>
        <v>216.22521394128057</v>
      </c>
      <c r="L5" s="18">
        <f>C5+F5+I5+'[2]20.1 Agri'!I5</f>
        <v>5245.67</v>
      </c>
      <c r="M5" s="19">
        <f>[1]MSMEOPS!$GM$5</f>
        <v>4544.58536</v>
      </c>
      <c r="N5" s="18">
        <f t="shared" ref="N5:N54" si="2">M5/L5%</f>
        <v>86.634983901007885</v>
      </c>
    </row>
    <row r="6" spans="1:14" x14ac:dyDescent="0.25">
      <c r="A6" s="16">
        <v>2</v>
      </c>
      <c r="B6" s="17" t="s">
        <v>12</v>
      </c>
      <c r="C6" s="18">
        <v>514.36</v>
      </c>
      <c r="D6" s="18">
        <f>[1]MSMEOPS!$BZ$6</f>
        <v>263.77</v>
      </c>
      <c r="E6" s="18">
        <f t="shared" si="0"/>
        <v>51.281203826114002</v>
      </c>
      <c r="F6" s="18">
        <v>0.3</v>
      </c>
      <c r="G6" s="18">
        <f>[1]MSMEOPS!$CI$6</f>
        <v>0</v>
      </c>
      <c r="H6" s="18">
        <v>0</v>
      </c>
      <c r="I6" s="18">
        <v>407.14</v>
      </c>
      <c r="J6" s="18">
        <f>[1]MSMEOPS!$GD$6</f>
        <v>94.88</v>
      </c>
      <c r="K6" s="18">
        <f t="shared" si="1"/>
        <v>23.304023186127623</v>
      </c>
      <c r="L6" s="18">
        <f>C6+F6+I6+'[2]20.1 Agri'!I6</f>
        <v>2692.1499999999996</v>
      </c>
      <c r="M6" s="19">
        <f>[1]MSMEOPS!$GM$6</f>
        <v>2136.12</v>
      </c>
      <c r="N6" s="18">
        <f t="shared" si="2"/>
        <v>79.34624742306336</v>
      </c>
    </row>
    <row r="7" spans="1:14" x14ac:dyDescent="0.25">
      <c r="A7" s="16">
        <v>3</v>
      </c>
      <c r="B7" s="17" t="s">
        <v>13</v>
      </c>
      <c r="C7" s="18">
        <v>163.89</v>
      </c>
      <c r="D7" s="18">
        <f>[1]MSMEOPS!$BZ$7</f>
        <v>30.78</v>
      </c>
      <c r="E7" s="18">
        <f t="shared" si="0"/>
        <v>18.780889621087319</v>
      </c>
      <c r="F7" s="18">
        <v>0.1</v>
      </c>
      <c r="G7" s="18">
        <f>[1]MSMEOPS!$CI$7</f>
        <v>0</v>
      </c>
      <c r="H7" s="18">
        <v>0</v>
      </c>
      <c r="I7" s="18">
        <v>95.25</v>
      </c>
      <c r="J7" s="18">
        <f>[1]MSMEOPS!$GD$7</f>
        <v>0</v>
      </c>
      <c r="K7" s="18">
        <f t="shared" si="1"/>
        <v>0</v>
      </c>
      <c r="L7" s="18">
        <f>C7+F7+I7+'[2]20.1 Agri'!I7</f>
        <v>402.06</v>
      </c>
      <c r="M7" s="19">
        <f>[1]MSMEOPS!$GM$7</f>
        <v>48.52</v>
      </c>
      <c r="N7" s="18">
        <f>M7/L7%</f>
        <v>12.067850569566732</v>
      </c>
    </row>
    <row r="8" spans="1:14" x14ac:dyDescent="0.25">
      <c r="A8" s="16">
        <v>4</v>
      </c>
      <c r="B8" s="17" t="s">
        <v>14</v>
      </c>
      <c r="C8" s="18">
        <v>4518.95</v>
      </c>
      <c r="D8" s="18">
        <f>[1]MSMEOPS!$BZ$8</f>
        <v>1721.06</v>
      </c>
      <c r="E8" s="18">
        <f t="shared" si="0"/>
        <v>38.085395943747997</v>
      </c>
      <c r="F8" s="18">
        <v>372.35</v>
      </c>
      <c r="G8" s="18">
        <f>[1]MSMEOPS!$CI$8</f>
        <v>0</v>
      </c>
      <c r="H8" s="18">
        <v>0</v>
      </c>
      <c r="I8" s="18">
        <v>1502.73</v>
      </c>
      <c r="J8" s="18">
        <f>[1]MSMEOPS!$GD$8</f>
        <v>874.05000000000018</v>
      </c>
      <c r="K8" s="18">
        <f t="shared" si="1"/>
        <v>58.164141262901531</v>
      </c>
      <c r="L8" s="18">
        <f>C8+F8+I8+'[2]20.1 Agri'!I8</f>
        <v>24430.89</v>
      </c>
      <c r="M8" s="19">
        <f>[1]MSMEOPS!$GM$8</f>
        <v>18126.27</v>
      </c>
      <c r="N8" s="18">
        <f t="shared" si="2"/>
        <v>74.194063335392201</v>
      </c>
    </row>
    <row r="9" spans="1:14" x14ac:dyDescent="0.25">
      <c r="A9" s="16">
        <v>5</v>
      </c>
      <c r="B9" s="17" t="s">
        <v>15</v>
      </c>
      <c r="C9" s="18">
        <v>402.27</v>
      </c>
      <c r="D9" s="18">
        <f>[1]MSMEOPS!$BZ$9</f>
        <v>423.02089999999998</v>
      </c>
      <c r="E9" s="18">
        <f t="shared" si="0"/>
        <v>105.15845079175679</v>
      </c>
      <c r="F9" s="18">
        <v>0</v>
      </c>
      <c r="G9" s="18">
        <f>[1]MSMEOPS!$CI$9</f>
        <v>0</v>
      </c>
      <c r="H9" s="18">
        <v>0</v>
      </c>
      <c r="I9" s="18">
        <v>334.82</v>
      </c>
      <c r="J9" s="18">
        <f>[1]MSMEOPS!$GD$9</f>
        <v>38.149000000000001</v>
      </c>
      <c r="K9" s="18">
        <f t="shared" si="1"/>
        <v>11.393883280568664</v>
      </c>
      <c r="L9" s="18">
        <f>C9+F9+I9+'[2]20.1 Agri'!I9</f>
        <v>2561.7399999999998</v>
      </c>
      <c r="M9" s="19">
        <f>[1]MSMEOPS!$GM$9</f>
        <v>1814.9223000000002</v>
      </c>
      <c r="N9" s="18">
        <f t="shared" si="2"/>
        <v>70.847248354633976</v>
      </c>
    </row>
    <row r="10" spans="1:14" x14ac:dyDescent="0.25">
      <c r="A10" s="16">
        <v>6</v>
      </c>
      <c r="B10" s="17" t="s">
        <v>16</v>
      </c>
      <c r="C10" s="18">
        <v>1497.07</v>
      </c>
      <c r="D10" s="18">
        <f>[1]MSMEOPS!$BZ$10</f>
        <v>895.09399999999994</v>
      </c>
      <c r="E10" s="18">
        <f t="shared" si="0"/>
        <v>59.789722591461988</v>
      </c>
      <c r="F10" s="18">
        <v>1.2</v>
      </c>
      <c r="G10" s="18">
        <f>[1]MSMEOPS!$CI$10</f>
        <v>0</v>
      </c>
      <c r="H10" s="18">
        <v>0</v>
      </c>
      <c r="I10" s="18">
        <v>805.03</v>
      </c>
      <c r="J10" s="18">
        <f>[1]MSMEOPS!$GD$10</f>
        <v>42.272600000000004</v>
      </c>
      <c r="K10" s="18">
        <f t="shared" si="1"/>
        <v>5.251058966746581</v>
      </c>
      <c r="L10" s="18">
        <f>C10+F10+I10+'[2]20.1 Agri'!I10</f>
        <v>8229.42</v>
      </c>
      <c r="M10" s="19">
        <f>[1]MSMEOPS!$GM$10</f>
        <v>7358.2203000000009</v>
      </c>
      <c r="N10" s="18">
        <f t="shared" si="2"/>
        <v>89.413595368810931</v>
      </c>
    </row>
    <row r="11" spans="1:14" x14ac:dyDescent="0.25">
      <c r="A11" s="16">
        <v>7</v>
      </c>
      <c r="B11" s="17" t="s">
        <v>17</v>
      </c>
      <c r="C11" s="18">
        <v>1188.8599999999999</v>
      </c>
      <c r="D11" s="18">
        <f>[1]MSMEOPS!$BZ$11</f>
        <v>695.29219999999998</v>
      </c>
      <c r="E11" s="18">
        <f t="shared" si="0"/>
        <v>58.483942600474407</v>
      </c>
      <c r="F11" s="18">
        <v>0.1</v>
      </c>
      <c r="G11" s="18">
        <f>[1]MSMEOPS!$CI$11</f>
        <v>0</v>
      </c>
      <c r="H11" s="18">
        <v>0</v>
      </c>
      <c r="I11" s="18">
        <v>466.28</v>
      </c>
      <c r="J11" s="18">
        <f>[1]MSMEOPS!$GD$11</f>
        <v>207.3612</v>
      </c>
      <c r="K11" s="18">
        <f t="shared" si="1"/>
        <v>44.471390580766922</v>
      </c>
      <c r="L11" s="18">
        <f>C11+F11+I11+'[2]20.1 Agri'!I11</f>
        <v>3731.54</v>
      </c>
      <c r="M11" s="19">
        <f>[1]MSMEOPS!$GM$11</f>
        <v>2336.8087799999998</v>
      </c>
      <c r="N11" s="18">
        <f t="shared" si="2"/>
        <v>62.623173810276725</v>
      </c>
    </row>
    <row r="12" spans="1:14" x14ac:dyDescent="0.25">
      <c r="A12" s="16">
        <v>8</v>
      </c>
      <c r="B12" s="17" t="s">
        <v>18</v>
      </c>
      <c r="C12" s="18">
        <v>696.29</v>
      </c>
      <c r="D12" s="18">
        <f>[1]MSMEOPS!$BZ$12</f>
        <v>381.52519999999998</v>
      </c>
      <c r="E12" s="18">
        <f t="shared" si="0"/>
        <v>54.794008243691565</v>
      </c>
      <c r="F12" s="18">
        <v>1.2000000000000002</v>
      </c>
      <c r="G12" s="18">
        <f>[1]MSMEOPS!$CI$12</f>
        <v>0</v>
      </c>
      <c r="H12" s="18">
        <v>0</v>
      </c>
      <c r="I12" s="18">
        <v>292.91000000000003</v>
      </c>
      <c r="J12" s="18">
        <f>[1]MSMEOPS!$GD$12</f>
        <v>60.237800000000007</v>
      </c>
      <c r="K12" s="18">
        <f t="shared" si="1"/>
        <v>20.565293093441674</v>
      </c>
      <c r="L12" s="18">
        <f>C12+F12+I12+'[2]20.1 Agri'!I12</f>
        <v>1621.8200000000002</v>
      </c>
      <c r="M12" s="19">
        <f>[1]MSMEOPS!$GM$12</f>
        <v>777.60649999999998</v>
      </c>
      <c r="N12" s="18">
        <f t="shared" si="2"/>
        <v>47.946535373839254</v>
      </c>
    </row>
    <row r="13" spans="1:14" x14ac:dyDescent="0.25">
      <c r="A13" s="16">
        <v>9</v>
      </c>
      <c r="B13" s="17" t="s">
        <v>19</v>
      </c>
      <c r="C13" s="18">
        <v>151.44999999999999</v>
      </c>
      <c r="D13" s="18">
        <f>[1]MSMEOPS!$BZ$13</f>
        <v>93.589600000000004</v>
      </c>
      <c r="E13" s="18">
        <f t="shared" si="0"/>
        <v>61.795708154506443</v>
      </c>
      <c r="F13" s="18">
        <v>0</v>
      </c>
      <c r="G13" s="18">
        <f>[1]MSMEOPS!$CI$13</f>
        <v>0</v>
      </c>
      <c r="H13" s="18">
        <v>0</v>
      </c>
      <c r="I13" s="18">
        <v>45.45</v>
      </c>
      <c r="J13" s="18">
        <f>[1]MSMEOPS!$GD$13</f>
        <v>10.5631</v>
      </c>
      <c r="K13" s="18">
        <f t="shared" si="1"/>
        <v>23.241144114411441</v>
      </c>
      <c r="L13" s="18">
        <f>C13+F13+I13+'[2]20.1 Agri'!I13</f>
        <v>218.03999999999996</v>
      </c>
      <c r="M13" s="19">
        <f>[1]MSMEOPS!$GM$13</f>
        <v>110.79010000000001</v>
      </c>
      <c r="N13" s="18">
        <f t="shared" si="2"/>
        <v>50.81182351862045</v>
      </c>
    </row>
    <row r="14" spans="1:14" x14ac:dyDescent="0.25">
      <c r="A14" s="16">
        <v>10</v>
      </c>
      <c r="B14" s="17" t="s">
        <v>20</v>
      </c>
      <c r="C14" s="18">
        <v>203.83</v>
      </c>
      <c r="D14" s="18">
        <f>[1]MSMEOPS!$BZ$14</f>
        <v>228.73</v>
      </c>
      <c r="E14" s="18">
        <f t="shared" si="0"/>
        <v>112.21606240494529</v>
      </c>
      <c r="F14" s="18">
        <v>0</v>
      </c>
      <c r="G14" s="18">
        <f>[1]MSMEOPS!$CI$14</f>
        <v>0</v>
      </c>
      <c r="H14" s="18">
        <v>0</v>
      </c>
      <c r="I14" s="18">
        <v>146.80000000000001</v>
      </c>
      <c r="J14" s="18">
        <f>[1]MSMEOPS!$GD$14</f>
        <v>25.58</v>
      </c>
      <c r="K14" s="18">
        <f t="shared" si="1"/>
        <v>17.425068119891005</v>
      </c>
      <c r="L14" s="18">
        <f>C14+F14+I14+'[2]20.1 Agri'!I14</f>
        <v>523.13</v>
      </c>
      <c r="M14" s="19">
        <f>[1]MSMEOPS!$GM$14</f>
        <v>325.49999999999994</v>
      </c>
      <c r="N14" s="18">
        <f t="shared" si="2"/>
        <v>62.221627511326048</v>
      </c>
    </row>
    <row r="15" spans="1:14" x14ac:dyDescent="0.25">
      <c r="A15" s="16">
        <v>11</v>
      </c>
      <c r="B15" s="17" t="s">
        <v>21</v>
      </c>
      <c r="C15" s="18">
        <v>9017.73</v>
      </c>
      <c r="D15" s="18">
        <f>[1]MSMEOPS!$BZ$15</f>
        <v>6217.8563999999997</v>
      </c>
      <c r="E15" s="18">
        <f t="shared" si="0"/>
        <v>68.951458959183739</v>
      </c>
      <c r="F15" s="18">
        <v>44.35</v>
      </c>
      <c r="G15" s="18">
        <f>[1]MSMEOPS!$CI$15</f>
        <v>467.35</v>
      </c>
      <c r="H15" s="18">
        <f t="shared" ref="H15:H54" si="3">G15/F15%</f>
        <v>1053.7767756482526</v>
      </c>
      <c r="I15" s="18">
        <v>3107.73</v>
      </c>
      <c r="J15" s="18">
        <f>[1]MSMEOPS!$GD$15</f>
        <v>842.6715999999999</v>
      </c>
      <c r="K15" s="18">
        <f t="shared" si="1"/>
        <v>27.115341422839176</v>
      </c>
      <c r="L15" s="18">
        <f>C15+F15+I15+'[2]20.1 Agri'!I15</f>
        <v>39017.1</v>
      </c>
      <c r="M15" s="19">
        <f>[1]MSMEOPS!$GM$15</f>
        <v>29320.147859458004</v>
      </c>
      <c r="N15" s="18">
        <f t="shared" si="2"/>
        <v>75.146917273344258</v>
      </c>
    </row>
    <row r="16" spans="1:14" x14ac:dyDescent="0.25">
      <c r="A16" s="16">
        <v>12</v>
      </c>
      <c r="B16" s="20" t="s">
        <v>22</v>
      </c>
      <c r="C16" s="18">
        <v>8186.25</v>
      </c>
      <c r="D16" s="18">
        <f>[1]MSMEOPS!$BZ$16</f>
        <v>13520.7</v>
      </c>
      <c r="E16" s="18">
        <f t="shared" si="0"/>
        <v>165.16353641777371</v>
      </c>
      <c r="F16" s="18">
        <v>298.89999999999998</v>
      </c>
      <c r="G16" s="18">
        <f>[1]MSMEOPS!$CI$16</f>
        <v>0</v>
      </c>
      <c r="H16" s="18">
        <f t="shared" si="3"/>
        <v>0</v>
      </c>
      <c r="I16" s="18">
        <v>5115.26</v>
      </c>
      <c r="J16" s="18">
        <f>[1]MSMEOPS!$GD$16</f>
        <v>1492.16</v>
      </c>
      <c r="K16" s="18">
        <f t="shared" si="1"/>
        <v>29.170755738711229</v>
      </c>
      <c r="L16" s="18">
        <f>C16+F16+I16+'[2]20.1 Agri'!I16</f>
        <v>35494.43</v>
      </c>
      <c r="M16" s="19">
        <f>[1]MSMEOPS!$GM$16</f>
        <v>36591.65</v>
      </c>
      <c r="N16" s="18">
        <f t="shared" si="2"/>
        <v>103.09124558416632</v>
      </c>
    </row>
    <row r="17" spans="1:14" x14ac:dyDescent="0.25">
      <c r="A17" s="21" t="s">
        <v>23</v>
      </c>
      <c r="B17" s="21"/>
      <c r="C17" s="22">
        <f>SUM(C5:C16)</f>
        <v>27380.6</v>
      </c>
      <c r="D17" s="22">
        <f>SUM(D5:D16)</f>
        <v>24683.144220000002</v>
      </c>
      <c r="E17" s="22">
        <f t="shared" si="0"/>
        <v>90.148295581543152</v>
      </c>
      <c r="F17" s="22">
        <f>SUM(F5:F16)</f>
        <v>720.8</v>
      </c>
      <c r="G17" s="22">
        <f>SUM(G5:G16)</f>
        <v>467.35</v>
      </c>
      <c r="H17" s="22">
        <f t="shared" si="3"/>
        <v>64.837680355160941</v>
      </c>
      <c r="I17" s="22">
        <f>SUM(I5:I16)</f>
        <v>13138.55</v>
      </c>
      <c r="J17" s="22">
        <f>SUM(J5:J16)</f>
        <v>5459.1341399999992</v>
      </c>
      <c r="K17" s="22">
        <f t="shared" si="1"/>
        <v>41.550507019419953</v>
      </c>
      <c r="L17" s="22">
        <f>SUM(L5:L16)</f>
        <v>124167.98999999999</v>
      </c>
      <c r="M17" s="22">
        <f>SUM(M5:M16)</f>
        <v>103491.14119945801</v>
      </c>
      <c r="N17" s="22">
        <f t="shared" si="2"/>
        <v>83.347681797424627</v>
      </c>
    </row>
    <row r="18" spans="1:14" x14ac:dyDescent="0.25">
      <c r="A18" s="23">
        <v>13</v>
      </c>
      <c r="B18" s="24" t="s">
        <v>24</v>
      </c>
      <c r="C18" s="18">
        <v>639.1</v>
      </c>
      <c r="D18" s="18">
        <f>[1]MSMEOPS!$BZ$18</f>
        <v>149.73820000000001</v>
      </c>
      <c r="E18" s="18">
        <f t="shared" si="0"/>
        <v>23.429541542794556</v>
      </c>
      <c r="F18" s="18">
        <v>3.9</v>
      </c>
      <c r="G18" s="18">
        <f>[1]MSMEOPS!$CI$18</f>
        <v>0</v>
      </c>
      <c r="H18" s="18">
        <v>0</v>
      </c>
      <c r="I18" s="18">
        <v>286.39000000000004</v>
      </c>
      <c r="J18" s="18">
        <f>[1]MSMEOPS!$GD$18</f>
        <v>14.0184</v>
      </c>
      <c r="K18" s="18">
        <f t="shared" si="1"/>
        <v>4.8948636474737235</v>
      </c>
      <c r="L18" s="18">
        <v>1967.2900000000002</v>
      </c>
      <c r="M18" s="19">
        <f>[1]MSMEOPS!$GM$18</f>
        <v>1045.1266000000001</v>
      </c>
      <c r="N18" s="18">
        <f t="shared" si="2"/>
        <v>53.125192523725531</v>
      </c>
    </row>
    <row r="19" spans="1:14" x14ac:dyDescent="0.25">
      <c r="A19" s="23">
        <v>14</v>
      </c>
      <c r="B19" s="24" t="s">
        <v>25</v>
      </c>
      <c r="C19" s="18">
        <v>20</v>
      </c>
      <c r="D19" s="18">
        <f>[1]MSMEOPS!$BZ$19</f>
        <v>0</v>
      </c>
      <c r="E19" s="18"/>
      <c r="F19" s="18">
        <v>0</v>
      </c>
      <c r="G19" s="18">
        <f>[1]MSMEOPS!$CI$19</f>
        <v>0</v>
      </c>
      <c r="H19" s="18"/>
      <c r="I19" s="18">
        <v>0</v>
      </c>
      <c r="J19" s="18">
        <f>[1]MSMEOPS!$GD$19</f>
        <v>0</v>
      </c>
      <c r="K19" s="18"/>
      <c r="L19" s="18">
        <v>20</v>
      </c>
      <c r="M19" s="19">
        <f>[1]MSMEOPS!$GM$19</f>
        <v>12.649999999999999</v>
      </c>
      <c r="N19" s="18"/>
    </row>
    <row r="20" spans="1:14" x14ac:dyDescent="0.25">
      <c r="A20" s="23">
        <v>15</v>
      </c>
      <c r="B20" s="24" t="s">
        <v>26</v>
      </c>
      <c r="C20" s="18">
        <v>50.13</v>
      </c>
      <c r="D20" s="18">
        <f>[1]MSMEOPS!$BZ$20</f>
        <v>0</v>
      </c>
      <c r="E20" s="25" t="s">
        <v>27</v>
      </c>
      <c r="F20" s="18">
        <v>0</v>
      </c>
      <c r="G20" s="18">
        <f>[1]MSMEOPS!$CI$20</f>
        <v>0</v>
      </c>
      <c r="H20" s="18">
        <v>0</v>
      </c>
      <c r="I20" s="18">
        <v>18.760000000000002</v>
      </c>
      <c r="J20" s="18">
        <f>[1]MSMEOPS!$GD$20</f>
        <v>11.23</v>
      </c>
      <c r="K20" s="18">
        <v>0</v>
      </c>
      <c r="L20" s="18">
        <v>107.33</v>
      </c>
      <c r="M20" s="19">
        <f>[1]MSMEOPS!$GM$20</f>
        <v>11.23</v>
      </c>
      <c r="N20" s="18">
        <f t="shared" si="2"/>
        <v>10.46305785893972</v>
      </c>
    </row>
    <row r="21" spans="1:14" x14ac:dyDescent="0.25">
      <c r="A21" s="23">
        <v>16</v>
      </c>
      <c r="B21" s="24" t="s">
        <v>28</v>
      </c>
      <c r="C21" s="18">
        <v>256.75</v>
      </c>
      <c r="D21" s="18">
        <f>[1]MSMEOPS!$BZ$21</f>
        <v>206.78730000000002</v>
      </c>
      <c r="E21" s="18">
        <f t="shared" si="0"/>
        <v>80.540331061343736</v>
      </c>
      <c r="F21" s="18">
        <v>0</v>
      </c>
      <c r="G21" s="18">
        <f>[1]MSMEOPS!$CI$21</f>
        <v>0</v>
      </c>
      <c r="H21" s="18">
        <v>0</v>
      </c>
      <c r="I21" s="18">
        <v>89.29</v>
      </c>
      <c r="J21" s="18">
        <f>[1]MSMEOPS!$GD$21</f>
        <v>3.3307000000000002</v>
      </c>
      <c r="K21" s="18">
        <f t="shared" si="1"/>
        <v>3.7302049501623924</v>
      </c>
      <c r="L21" s="18">
        <v>544.01</v>
      </c>
      <c r="M21" s="19">
        <f>[1]MSMEOPS!$GM$21</f>
        <v>315.32483100000002</v>
      </c>
      <c r="N21" s="18">
        <f t="shared" si="2"/>
        <v>57.963057848201323</v>
      </c>
    </row>
    <row r="22" spans="1:14" x14ac:dyDescent="0.25">
      <c r="A22" s="23">
        <v>17</v>
      </c>
      <c r="B22" s="24" t="s">
        <v>29</v>
      </c>
      <c r="C22" s="18">
        <v>151.08000000000001</v>
      </c>
      <c r="D22" s="18">
        <f>[1]MSMEOPS!$BZ$22</f>
        <v>107.09479999999999</v>
      </c>
      <c r="E22" s="18">
        <f t="shared" si="0"/>
        <v>70.886153031506481</v>
      </c>
      <c r="F22" s="18">
        <v>0</v>
      </c>
      <c r="G22" s="18">
        <f>[1]MSMEOPS!$CI$22</f>
        <v>0</v>
      </c>
      <c r="H22" s="18">
        <v>0</v>
      </c>
      <c r="I22" s="18">
        <v>77.83</v>
      </c>
      <c r="J22" s="18">
        <f>[1]MSMEOPS!$GD$22</f>
        <v>7.4977999999999998</v>
      </c>
      <c r="K22" s="18">
        <f t="shared" si="1"/>
        <v>9.6335603237826035</v>
      </c>
      <c r="L22" s="18">
        <v>387.20000000000005</v>
      </c>
      <c r="M22" s="19">
        <f>[1]MSMEOPS!$GM$22</f>
        <v>189.62640000000002</v>
      </c>
      <c r="N22" s="18">
        <f t="shared" si="2"/>
        <v>48.973760330578514</v>
      </c>
    </row>
    <row r="23" spans="1:14" x14ac:dyDescent="0.25">
      <c r="A23" s="23">
        <v>18</v>
      </c>
      <c r="B23" s="24" t="s">
        <v>30</v>
      </c>
      <c r="C23" s="18">
        <v>54.46</v>
      </c>
      <c r="D23" s="18">
        <f>[1]MSMEOPS!$BZ$23</f>
        <v>7.6180558000000005</v>
      </c>
      <c r="E23" s="18">
        <f t="shared" si="0"/>
        <v>13.988350716121927</v>
      </c>
      <c r="F23" s="18">
        <v>0</v>
      </c>
      <c r="G23" s="18">
        <f>[1]MSMEOPS!$CI$23</f>
        <v>0</v>
      </c>
      <c r="H23" s="18">
        <v>0</v>
      </c>
      <c r="I23" s="18">
        <v>16.86</v>
      </c>
      <c r="J23" s="18">
        <f>[1]MSMEOPS!$GD$23</f>
        <v>10.2418852</v>
      </c>
      <c r="K23" s="18">
        <f t="shared" si="1"/>
        <v>60.746650059311982</v>
      </c>
      <c r="L23" s="18">
        <v>102.09</v>
      </c>
      <c r="M23" s="19">
        <f>[1]MSMEOPS!$GM$23</f>
        <v>67.884701318000012</v>
      </c>
      <c r="N23" s="18">
        <f t="shared" si="2"/>
        <v>66.494956722499751</v>
      </c>
    </row>
    <row r="24" spans="1:14" x14ac:dyDescent="0.25">
      <c r="A24" s="23">
        <v>19</v>
      </c>
      <c r="B24" s="24" t="s">
        <v>31</v>
      </c>
      <c r="C24" s="18">
        <v>50.9</v>
      </c>
      <c r="D24" s="18">
        <f>[1]MSMEOPS!$BZ$24</f>
        <v>5.01</v>
      </c>
      <c r="E24" s="18">
        <f t="shared" si="0"/>
        <v>9.8428290766208253</v>
      </c>
      <c r="F24" s="18">
        <v>0</v>
      </c>
      <c r="G24" s="18">
        <f>[1]MSMEOPS!$CI$24</f>
        <v>0</v>
      </c>
      <c r="H24" s="18">
        <v>0</v>
      </c>
      <c r="I24" s="18">
        <v>27.33</v>
      </c>
      <c r="J24" s="18">
        <f>[1]MSMEOPS!$GD$24</f>
        <v>4.5087999999999999</v>
      </c>
      <c r="K24" s="18">
        <f t="shared" si="1"/>
        <v>16.497621661178194</v>
      </c>
      <c r="L24" s="18">
        <v>147.82</v>
      </c>
      <c r="M24" s="19">
        <f>[1]MSMEOPS!$GM$24</f>
        <v>141.99670000000003</v>
      </c>
      <c r="N24" s="18">
        <f t="shared" si="2"/>
        <v>96.060546610742819</v>
      </c>
    </row>
    <row r="25" spans="1:14" x14ac:dyDescent="0.25">
      <c r="A25" s="23">
        <v>20</v>
      </c>
      <c r="B25" s="26" t="s">
        <v>32</v>
      </c>
      <c r="C25" s="18">
        <v>0.21</v>
      </c>
      <c r="D25" s="18">
        <f>[1]MSMEOPS!$BZ$25</f>
        <v>42.99</v>
      </c>
      <c r="E25" s="18">
        <f t="shared" si="0"/>
        <v>20471.428571428572</v>
      </c>
      <c r="F25" s="18">
        <v>0</v>
      </c>
      <c r="G25" s="18">
        <f>[1]MSMEOPS!$CI$25</f>
        <v>0</v>
      </c>
      <c r="H25" s="18">
        <v>0</v>
      </c>
      <c r="I25" s="18">
        <v>0</v>
      </c>
      <c r="J25" s="18">
        <f>[1]MSMEOPS!$GD$25</f>
        <v>2.41</v>
      </c>
      <c r="K25" s="18">
        <v>0</v>
      </c>
      <c r="L25" s="18">
        <v>0.21</v>
      </c>
      <c r="M25" s="19">
        <f>[1]MSMEOPS!$GM$25</f>
        <v>47.08</v>
      </c>
      <c r="N25" s="25" t="s">
        <v>27</v>
      </c>
    </row>
    <row r="26" spans="1:14" x14ac:dyDescent="0.25">
      <c r="A26" s="23">
        <v>21</v>
      </c>
      <c r="B26" s="24" t="s">
        <v>33</v>
      </c>
      <c r="C26" s="18">
        <v>97</v>
      </c>
      <c r="D26" s="18">
        <f>[1]MSMEOPS!$BZ$26</f>
        <v>92.13</v>
      </c>
      <c r="E26" s="18">
        <f t="shared" si="0"/>
        <v>94.979381443298962</v>
      </c>
      <c r="F26" s="18">
        <v>0</v>
      </c>
      <c r="G26" s="18">
        <f>[1]MSMEOPS!$CI$26</f>
        <v>0</v>
      </c>
      <c r="H26" s="18">
        <v>0</v>
      </c>
      <c r="I26" s="18">
        <v>53.06</v>
      </c>
      <c r="J26" s="18">
        <f>[1]MSMEOPS!$GD$26</f>
        <v>2.77</v>
      </c>
      <c r="K26" s="18">
        <f t="shared" si="1"/>
        <v>5.2205050885789666</v>
      </c>
      <c r="L26" s="18">
        <v>400.73</v>
      </c>
      <c r="M26" s="19">
        <f>[1]MSMEOPS!$GM$26</f>
        <v>466.35000000000008</v>
      </c>
      <c r="N26" s="18">
        <f t="shared" si="2"/>
        <v>116.37511541436881</v>
      </c>
    </row>
    <row r="27" spans="1:14" x14ac:dyDescent="0.25">
      <c r="A27" s="23">
        <v>22</v>
      </c>
      <c r="B27" s="24" t="s">
        <v>34</v>
      </c>
      <c r="C27" s="18">
        <v>1639.45</v>
      </c>
      <c r="D27" s="18">
        <f>[1]MSMEOPS!$BZ$27</f>
        <v>1041.5988</v>
      </c>
      <c r="E27" s="18">
        <f t="shared" si="0"/>
        <v>63.533428893836344</v>
      </c>
      <c r="F27" s="18">
        <v>4.4000000000000004</v>
      </c>
      <c r="G27" s="18">
        <f>[1]MSMEOPS!$CI$27</f>
        <v>0</v>
      </c>
      <c r="H27" s="18">
        <v>0</v>
      </c>
      <c r="I27" s="18">
        <v>253.12999999999997</v>
      </c>
      <c r="J27" s="18">
        <f>[1]MSMEOPS!$GD$27</f>
        <v>8.0469000000000097</v>
      </c>
      <c r="K27" s="18">
        <f t="shared" si="1"/>
        <v>3.1789594279619209</v>
      </c>
      <c r="L27" s="18">
        <v>4712.82</v>
      </c>
      <c r="M27" s="19">
        <f>[1]MSMEOPS!$GM$27</f>
        <v>2850.0797999999986</v>
      </c>
      <c r="N27" s="18">
        <f t="shared" si="2"/>
        <v>60.475040421658342</v>
      </c>
    </row>
    <row r="28" spans="1:14" x14ac:dyDescent="0.25">
      <c r="A28" s="23">
        <v>23</v>
      </c>
      <c r="B28" s="24" t="s">
        <v>35</v>
      </c>
      <c r="C28" s="18">
        <v>1844.31</v>
      </c>
      <c r="D28" s="18">
        <f>[1]MSMEOPS!$BZ$28</f>
        <v>2192.3522000000003</v>
      </c>
      <c r="E28" s="18">
        <f t="shared" si="0"/>
        <v>118.87113337779441</v>
      </c>
      <c r="F28" s="18">
        <v>179.4</v>
      </c>
      <c r="G28" s="18">
        <f>[1]MSMEOPS!$CI$28</f>
        <v>0</v>
      </c>
      <c r="H28" s="18">
        <f t="shared" si="3"/>
        <v>0</v>
      </c>
      <c r="I28" s="18">
        <v>722.28</v>
      </c>
      <c r="J28" s="18">
        <f>[1]MSMEOPS!$GD$28</f>
        <v>46.501999999999995</v>
      </c>
      <c r="K28" s="18">
        <f t="shared" si="1"/>
        <v>6.4382234036661679</v>
      </c>
      <c r="L28" s="18">
        <v>4811.45</v>
      </c>
      <c r="M28" s="19">
        <f>[1]MSMEOPS!$GM$28</f>
        <v>3452.7778000000003</v>
      </c>
      <c r="N28" s="18">
        <f t="shared" si="2"/>
        <v>71.761689303640281</v>
      </c>
    </row>
    <row r="29" spans="1:14" x14ac:dyDescent="0.25">
      <c r="A29" s="23">
        <v>24</v>
      </c>
      <c r="B29" s="17" t="s">
        <v>36</v>
      </c>
      <c r="C29" s="18">
        <v>655.83</v>
      </c>
      <c r="D29" s="18">
        <f>[1]MSMEOPS!$BZ$29</f>
        <v>497.06919999999997</v>
      </c>
      <c r="E29" s="18">
        <f>D29/C29%</f>
        <v>75.792385221780023</v>
      </c>
      <c r="F29" s="18">
        <v>0.2</v>
      </c>
      <c r="G29" s="18">
        <f>[1]MSMEOPS!$CI$29</f>
        <v>0</v>
      </c>
      <c r="H29" s="18">
        <v>0</v>
      </c>
      <c r="I29" s="18">
        <v>255.79000000000002</v>
      </c>
      <c r="J29" s="18">
        <f>[1]MSMEOPS!$GD$29</f>
        <v>55.072000000000003</v>
      </c>
      <c r="K29" s="18">
        <f>J29/I29%</f>
        <v>21.530161460573126</v>
      </c>
      <c r="L29" s="18">
        <v>1546.5</v>
      </c>
      <c r="M29" s="19">
        <f>[1]MSMEOPS!$GM$29</f>
        <v>1320.7314000000001</v>
      </c>
      <c r="N29" s="18">
        <f>M29/L29%</f>
        <v>85.401319107662474</v>
      </c>
    </row>
    <row r="30" spans="1:14" x14ac:dyDescent="0.25">
      <c r="A30" s="23">
        <v>25</v>
      </c>
      <c r="B30" s="24" t="s">
        <v>37</v>
      </c>
      <c r="C30" s="18">
        <v>33.090000000000003</v>
      </c>
      <c r="D30" s="18">
        <f>[1]MSMEOPS!$BZ$30</f>
        <v>177.72000000000003</v>
      </c>
      <c r="E30" s="18">
        <f t="shared" si="0"/>
        <v>537.0806890299184</v>
      </c>
      <c r="F30" s="18">
        <v>0</v>
      </c>
      <c r="G30" s="18">
        <f>[1]MSMEOPS!$CI$30</f>
        <v>0</v>
      </c>
      <c r="H30" s="18">
        <v>0</v>
      </c>
      <c r="I30" s="18">
        <v>4</v>
      </c>
      <c r="J30" s="18">
        <f>[1]MSMEOPS!$GD$30</f>
        <v>6.87</v>
      </c>
      <c r="K30" s="18">
        <v>0</v>
      </c>
      <c r="L30" s="18">
        <v>38.24</v>
      </c>
      <c r="M30" s="19">
        <f>[1]MSMEOPS!$GM$30</f>
        <v>267.06000000000006</v>
      </c>
      <c r="N30" s="18">
        <f t="shared" si="2"/>
        <v>698.37866108786625</v>
      </c>
    </row>
    <row r="31" spans="1:14" x14ac:dyDescent="0.25">
      <c r="A31" s="23">
        <v>26</v>
      </c>
      <c r="B31" s="24" t="s">
        <v>38</v>
      </c>
      <c r="C31" s="18">
        <v>927.48</v>
      </c>
      <c r="D31" s="18">
        <f>[1]MSMEOPS!$BZ$31</f>
        <v>487.74219999999997</v>
      </c>
      <c r="E31" s="18">
        <f t="shared" si="0"/>
        <v>52.587894078578508</v>
      </c>
      <c r="F31" s="18">
        <v>0.1</v>
      </c>
      <c r="G31" s="18">
        <f>[1]MSMEOPS!$CI$31</f>
        <v>15.691800000000001</v>
      </c>
      <c r="H31" s="18">
        <v>0</v>
      </c>
      <c r="I31" s="18">
        <v>48.99</v>
      </c>
      <c r="J31" s="18">
        <f>[1]MSMEOPS!$GD$31</f>
        <v>8.4633000000000003</v>
      </c>
      <c r="K31" s="18">
        <v>0</v>
      </c>
      <c r="L31" s="18">
        <v>1291.58</v>
      </c>
      <c r="M31" s="19">
        <f>[1]MSMEOPS!$GM$31</f>
        <v>880.18300000000011</v>
      </c>
      <c r="N31" s="18">
        <f t="shared" si="2"/>
        <v>68.147772495702952</v>
      </c>
    </row>
    <row r="32" spans="1:14" x14ac:dyDescent="0.25">
      <c r="A32" s="23">
        <v>27</v>
      </c>
      <c r="B32" s="24" t="s">
        <v>39</v>
      </c>
      <c r="C32" s="18">
        <v>557.47</v>
      </c>
      <c r="D32" s="18">
        <f>[1]MSMEOPS!$BZ$32</f>
        <v>380.19619999999998</v>
      </c>
      <c r="E32" s="18">
        <f t="shared" si="0"/>
        <v>68.200297773871242</v>
      </c>
      <c r="F32" s="18">
        <v>0</v>
      </c>
      <c r="G32" s="18">
        <f>[1]MSMEOPS!$CI$32</f>
        <v>0</v>
      </c>
      <c r="H32" s="18">
        <v>0</v>
      </c>
      <c r="I32" s="18">
        <v>110.43</v>
      </c>
      <c r="J32" s="18">
        <f>[1]MSMEOPS!$GD$32</f>
        <v>17.907500000000002</v>
      </c>
      <c r="K32" s="18">
        <f t="shared" si="1"/>
        <v>16.216155030335962</v>
      </c>
      <c r="L32" s="18">
        <v>1040.75</v>
      </c>
      <c r="M32" s="19">
        <f>[1]MSMEOPS!$GM$32</f>
        <v>533.72069999999997</v>
      </c>
      <c r="N32" s="18">
        <f t="shared" si="2"/>
        <v>51.282315637761222</v>
      </c>
    </row>
    <row r="33" spans="1:14" x14ac:dyDescent="0.25">
      <c r="A33" s="23">
        <v>28</v>
      </c>
      <c r="B33" s="24" t="s">
        <v>40</v>
      </c>
      <c r="C33" s="18">
        <v>473.06</v>
      </c>
      <c r="D33" s="18">
        <f>[1]MSMEOPS!$BZ$33</f>
        <v>251.95000000000005</v>
      </c>
      <c r="E33" s="18">
        <f t="shared" si="0"/>
        <v>53.259628799729434</v>
      </c>
      <c r="F33" s="18">
        <v>0</v>
      </c>
      <c r="G33" s="18">
        <f>[1]MSMEOPS!$CI$33</f>
        <v>112.77</v>
      </c>
      <c r="H33" s="18">
        <v>0</v>
      </c>
      <c r="I33" s="18">
        <v>444.89</v>
      </c>
      <c r="J33" s="18">
        <f>[1]MSMEOPS!$GD$33</f>
        <v>19.98</v>
      </c>
      <c r="K33" s="18">
        <f t="shared" si="1"/>
        <v>4.4909977747308325</v>
      </c>
      <c r="L33" s="18">
        <v>2145.71</v>
      </c>
      <c r="M33" s="19">
        <f>[1]MSMEOPS!$GM$33</f>
        <v>1920</v>
      </c>
      <c r="N33" s="18">
        <f t="shared" si="2"/>
        <v>89.480871133564179</v>
      </c>
    </row>
    <row r="34" spans="1:14" x14ac:dyDescent="0.25">
      <c r="A34" s="23">
        <v>29</v>
      </c>
      <c r="B34" s="24" t="s">
        <v>41</v>
      </c>
      <c r="C34" s="18">
        <v>650.45000000000005</v>
      </c>
      <c r="D34" s="18">
        <f>[1]MSMEOPS!$BZ$34</f>
        <v>328.29581546899999</v>
      </c>
      <c r="E34" s="18">
        <f t="shared" si="0"/>
        <v>50.472106306249515</v>
      </c>
      <c r="F34" s="18">
        <v>2</v>
      </c>
      <c r="G34" s="18">
        <f>[1]MSMEOPS!$CI$34</f>
        <v>0</v>
      </c>
      <c r="H34" s="18">
        <v>0</v>
      </c>
      <c r="I34" s="18">
        <v>223.38</v>
      </c>
      <c r="J34" s="18">
        <f>[1]MSMEOPS!$GD$34</f>
        <v>25</v>
      </c>
      <c r="K34" s="18">
        <f t="shared" si="1"/>
        <v>11.191691288387501</v>
      </c>
      <c r="L34" s="18">
        <v>1303.19</v>
      </c>
      <c r="M34" s="19">
        <f>[1]MSMEOPS!$GM$34</f>
        <v>536.77589412956036</v>
      </c>
      <c r="N34" s="18">
        <f t="shared" si="2"/>
        <v>41.189380990458822</v>
      </c>
    </row>
    <row r="35" spans="1:14" x14ac:dyDescent="0.25">
      <c r="A35" s="23">
        <v>30</v>
      </c>
      <c r="B35" s="24" t="s">
        <v>42</v>
      </c>
      <c r="C35" s="18">
        <v>0.28000000000000003</v>
      </c>
      <c r="D35" s="18">
        <f>[1]MSMEOPS!$BZ$35</f>
        <v>1.0055000000000001</v>
      </c>
      <c r="E35" s="18">
        <f t="shared" si="0"/>
        <v>359.10714285714283</v>
      </c>
      <c r="F35" s="18">
        <v>0</v>
      </c>
      <c r="G35" s="18">
        <f>[1]MSMEOPS!$CI$35</f>
        <v>0</v>
      </c>
      <c r="H35" s="18">
        <v>0</v>
      </c>
      <c r="I35" s="18">
        <v>7.21</v>
      </c>
      <c r="J35" s="18">
        <f>[1]MSMEOPS!$GD$35</f>
        <v>0</v>
      </c>
      <c r="K35" s="18">
        <f t="shared" si="1"/>
        <v>0</v>
      </c>
      <c r="L35" s="18">
        <v>7.91</v>
      </c>
      <c r="M35" s="19">
        <f>[1]MSMEOPS!$GM$35</f>
        <v>1.1227500000000001</v>
      </c>
      <c r="N35" s="18">
        <f t="shared" si="2"/>
        <v>14.194058154235146</v>
      </c>
    </row>
    <row r="36" spans="1:14" x14ac:dyDescent="0.25">
      <c r="A36" s="23">
        <v>31</v>
      </c>
      <c r="B36" s="24" t="s">
        <v>43</v>
      </c>
      <c r="C36" s="18">
        <v>396.25</v>
      </c>
      <c r="D36" s="18">
        <f>[1]MSMEOPS!$BZ$36</f>
        <v>7.3749000000000002</v>
      </c>
      <c r="E36" s="18">
        <f t="shared" si="0"/>
        <v>1.8611735015772872</v>
      </c>
      <c r="F36" s="18">
        <v>0</v>
      </c>
      <c r="G36" s="18">
        <f>[1]MSMEOPS!$CI$36</f>
        <v>0</v>
      </c>
      <c r="H36" s="18">
        <v>0</v>
      </c>
      <c r="I36" s="18">
        <v>70.040000000000006</v>
      </c>
      <c r="J36" s="18">
        <f>[1]MSMEOPS!$GD$36</f>
        <v>3.9899999999999998E-2</v>
      </c>
      <c r="K36" s="18">
        <f t="shared" si="1"/>
        <v>5.6967447173043972E-2</v>
      </c>
      <c r="L36" s="18">
        <v>683.44</v>
      </c>
      <c r="M36" s="19">
        <f>[1]MSMEOPS!$GM$36</f>
        <v>132.64479999999998</v>
      </c>
      <c r="N36" s="18">
        <f t="shared" si="2"/>
        <v>19.408404541730068</v>
      </c>
    </row>
    <row r="37" spans="1:14" x14ac:dyDescent="0.25">
      <c r="A37" s="23">
        <v>32</v>
      </c>
      <c r="B37" s="24" t="s">
        <v>44</v>
      </c>
      <c r="C37" s="18">
        <v>115.49</v>
      </c>
      <c r="D37" s="18">
        <f>[1]MSMEOPS!$BZ$37</f>
        <v>26.02</v>
      </c>
      <c r="E37" s="18">
        <f t="shared" si="0"/>
        <v>22.530089185210841</v>
      </c>
      <c r="F37" s="18">
        <v>0</v>
      </c>
      <c r="G37" s="18">
        <f>[1]MSMEOPS!$CI$37</f>
        <v>0</v>
      </c>
      <c r="H37" s="18">
        <v>0</v>
      </c>
      <c r="I37" s="18">
        <v>12.3</v>
      </c>
      <c r="J37" s="18">
        <f>[1]MSMEOPS!$GD$37</f>
        <v>6.38</v>
      </c>
      <c r="K37" s="18">
        <v>0</v>
      </c>
      <c r="L37" s="18">
        <v>161.94999999999999</v>
      </c>
      <c r="M37" s="19">
        <f>[1]MSMEOPS!$GM$37</f>
        <v>74.61999999999999</v>
      </c>
      <c r="N37" s="18">
        <f t="shared" si="2"/>
        <v>46.075949367088604</v>
      </c>
    </row>
    <row r="38" spans="1:14" x14ac:dyDescent="0.25">
      <c r="A38" s="23">
        <v>33</v>
      </c>
      <c r="B38" s="24" t="s">
        <v>45</v>
      </c>
      <c r="C38" s="18">
        <v>79.95</v>
      </c>
      <c r="D38" s="18">
        <f>[1]MSMEOPS!$BZ$38</f>
        <v>29.674300000000002</v>
      </c>
      <c r="E38" s="18">
        <f t="shared" si="0"/>
        <v>37.116072545340842</v>
      </c>
      <c r="F38" s="18">
        <v>0</v>
      </c>
      <c r="G38" s="18">
        <f>[1]MSMEOPS!$CI$38</f>
        <v>0</v>
      </c>
      <c r="H38" s="18">
        <v>0</v>
      </c>
      <c r="I38" s="18">
        <v>47.8</v>
      </c>
      <c r="J38" s="18">
        <f>[1]MSMEOPS!$GD$38</f>
        <v>2.3938000000000001</v>
      </c>
      <c r="K38" s="18">
        <f t="shared" si="1"/>
        <v>5.0079497907949797</v>
      </c>
      <c r="L38" s="18">
        <v>258.84000000000003</v>
      </c>
      <c r="M38" s="19">
        <f>[1]MSMEOPS!$GM$38</f>
        <v>187.64159999999998</v>
      </c>
      <c r="N38" s="18">
        <f t="shared" si="2"/>
        <v>72.49327770050995</v>
      </c>
    </row>
    <row r="39" spans="1:14" x14ac:dyDescent="0.25">
      <c r="A39" s="23">
        <v>34</v>
      </c>
      <c r="B39" s="26" t="s">
        <v>46</v>
      </c>
      <c r="C39" s="18">
        <v>0</v>
      </c>
      <c r="D39" s="18">
        <f>[1]MSMEOPS!$BZ$39</f>
        <v>0</v>
      </c>
      <c r="E39" s="18">
        <v>0</v>
      </c>
      <c r="F39" s="18">
        <v>0</v>
      </c>
      <c r="G39" s="18">
        <f>[1]MSMEOPS!$CI$39</f>
        <v>0</v>
      </c>
      <c r="H39" s="18">
        <v>0</v>
      </c>
      <c r="I39" s="18">
        <v>0</v>
      </c>
      <c r="J39" s="18">
        <f>[1]MSMEOPS!$GD$39</f>
        <v>0</v>
      </c>
      <c r="K39" s="18">
        <v>0</v>
      </c>
      <c r="L39" s="18">
        <v>0</v>
      </c>
      <c r="M39" s="19">
        <f>[1]MSMEOPS!$GM$39</f>
        <v>0</v>
      </c>
      <c r="N39" s="18">
        <v>0</v>
      </c>
    </row>
    <row r="40" spans="1:14" x14ac:dyDescent="0.25">
      <c r="A40" s="23">
        <v>35</v>
      </c>
      <c r="B40" s="24" t="s">
        <v>47</v>
      </c>
      <c r="C40" s="18">
        <v>352.64</v>
      </c>
      <c r="D40" s="18">
        <f>[1]MSMEOPS!$BZ$40</f>
        <v>717.0498</v>
      </c>
      <c r="E40" s="18">
        <f t="shared" si="0"/>
        <v>203.33762477313977</v>
      </c>
      <c r="F40" s="18">
        <v>0</v>
      </c>
      <c r="G40" s="18">
        <f>[1]MSMEOPS!$CI$40</f>
        <v>0</v>
      </c>
      <c r="H40" s="18">
        <v>0</v>
      </c>
      <c r="I40" s="18">
        <v>45.75</v>
      </c>
      <c r="J40" s="18">
        <f>[1]MSMEOPS!$GD$40</f>
        <v>22.591099999999997</v>
      </c>
      <c r="K40" s="18">
        <f t="shared" si="1"/>
        <v>49.379453551912562</v>
      </c>
      <c r="L40" s="18">
        <v>600.49</v>
      </c>
      <c r="M40" s="19">
        <f>[1]MSMEOPS!$GM$40</f>
        <v>1125.8327000000002</v>
      </c>
      <c r="N40" s="18">
        <f t="shared" si="2"/>
        <v>187.48567003613718</v>
      </c>
    </row>
    <row r="41" spans="1:14" x14ac:dyDescent="0.25">
      <c r="A41" s="23">
        <v>36</v>
      </c>
      <c r="B41" s="24" t="s">
        <v>48</v>
      </c>
      <c r="C41" s="18">
        <v>52.34</v>
      </c>
      <c r="D41" s="18">
        <f>[1]MSMEOPS!$BZ$41</f>
        <v>0</v>
      </c>
      <c r="E41" s="18">
        <f t="shared" si="0"/>
        <v>0</v>
      </c>
      <c r="F41" s="18">
        <v>0</v>
      </c>
      <c r="G41" s="18">
        <f>[1]MSMEOPS!$CI$41</f>
        <v>0</v>
      </c>
      <c r="H41" s="18">
        <v>0</v>
      </c>
      <c r="I41" s="18">
        <v>26.25</v>
      </c>
      <c r="J41" s="18">
        <f>[1]MSMEOPS!$GD$41</f>
        <v>0</v>
      </c>
      <c r="K41" s="18">
        <f t="shared" si="1"/>
        <v>0</v>
      </c>
      <c r="L41" s="18">
        <v>129.07</v>
      </c>
      <c r="M41" s="19">
        <f>[1]MSMEOPS!$GM$41</f>
        <v>27.24</v>
      </c>
      <c r="N41" s="18">
        <f t="shared" si="2"/>
        <v>21.10482683814984</v>
      </c>
    </row>
    <row r="42" spans="1:14" x14ac:dyDescent="0.25">
      <c r="A42" s="21" t="s">
        <v>49</v>
      </c>
      <c r="B42" s="21"/>
      <c r="C42" s="22">
        <f>SUM(C18:C41)</f>
        <v>9097.7199999999993</v>
      </c>
      <c r="D42" s="22">
        <f>SUM(D18:D41)</f>
        <v>6749.4172712689997</v>
      </c>
      <c r="E42" s="22">
        <f t="shared" si="0"/>
        <v>74.188008328119579</v>
      </c>
      <c r="F42" s="22">
        <f>SUM(F18:F41)</f>
        <v>190</v>
      </c>
      <c r="G42" s="22">
        <f>SUM(G18:G41)</f>
        <v>128.46179999999998</v>
      </c>
      <c r="H42" s="22">
        <f t="shared" si="3"/>
        <v>67.611473684210523</v>
      </c>
      <c r="I42" s="22">
        <f>SUM(I18:I41)</f>
        <v>2841.76</v>
      </c>
      <c r="J42" s="22">
        <f>SUM(J18:J41)</f>
        <v>275.25408519999996</v>
      </c>
      <c r="K42" s="22">
        <f t="shared" si="1"/>
        <v>9.6860426355497982</v>
      </c>
      <c r="L42" s="22">
        <f>SUM(L18:L41)</f>
        <v>22408.62</v>
      </c>
      <c r="M42" s="22">
        <f>SUM(M18:M41)</f>
        <v>15607.699676447563</v>
      </c>
      <c r="N42" s="22">
        <f t="shared" si="2"/>
        <v>69.650427721330288</v>
      </c>
    </row>
    <row r="43" spans="1:14" x14ac:dyDescent="0.25">
      <c r="A43" s="21" t="s">
        <v>50</v>
      </c>
      <c r="B43" s="21"/>
      <c r="C43" s="22">
        <f>C42+C17</f>
        <v>36478.32</v>
      </c>
      <c r="D43" s="22">
        <f>D42+D17</f>
        <v>31432.561491269</v>
      </c>
      <c r="E43" s="22">
        <f t="shared" si="0"/>
        <v>86.167788130782881</v>
      </c>
      <c r="F43" s="22">
        <f>F42+F17</f>
        <v>910.8</v>
      </c>
      <c r="G43" s="22">
        <f>G42+G17</f>
        <v>595.81179999999995</v>
      </c>
      <c r="H43" s="22">
        <f t="shared" si="3"/>
        <v>65.41631532718489</v>
      </c>
      <c r="I43" s="22">
        <f>I42+I17</f>
        <v>15980.31</v>
      </c>
      <c r="J43" s="22">
        <f>J42+J17</f>
        <v>5734.3882251999994</v>
      </c>
      <c r="K43" s="22">
        <f t="shared" si="1"/>
        <v>35.884086261155133</v>
      </c>
      <c r="L43" s="22">
        <f>L42+L17</f>
        <v>146576.60999999999</v>
      </c>
      <c r="M43" s="22">
        <f>M42+M17</f>
        <v>119098.84087590557</v>
      </c>
      <c r="N43" s="22">
        <f t="shared" si="2"/>
        <v>81.253646728427952</v>
      </c>
    </row>
    <row r="44" spans="1:14" x14ac:dyDescent="0.25">
      <c r="A44" s="16">
        <v>37</v>
      </c>
      <c r="B44" s="24" t="s">
        <v>51</v>
      </c>
      <c r="C44" s="18">
        <v>0</v>
      </c>
      <c r="D44" s="18">
        <f>[1]MSMEOPS!$BZ$44</f>
        <v>2.2793999999999999</v>
      </c>
      <c r="E44" s="18">
        <v>0</v>
      </c>
      <c r="F44" s="18">
        <v>0</v>
      </c>
      <c r="G44" s="18">
        <f>[1]MSMEOPS!$CI$44</f>
        <v>0</v>
      </c>
      <c r="H44" s="18">
        <v>0</v>
      </c>
      <c r="I44" s="18">
        <v>405.06</v>
      </c>
      <c r="J44" s="18">
        <f>[1]MSMEOPS!$GD$44</f>
        <v>758.57389999999998</v>
      </c>
      <c r="K44" s="18">
        <f t="shared" si="1"/>
        <v>187.27445316743197</v>
      </c>
      <c r="L44" s="18">
        <v>14486.38</v>
      </c>
      <c r="M44" s="19">
        <f>[1]MSMEOPS!$GM$44</f>
        <v>9910.1364999999987</v>
      </c>
      <c r="N44" s="18">
        <f t="shared" si="2"/>
        <v>68.410027211767186</v>
      </c>
    </row>
    <row r="45" spans="1:14" x14ac:dyDescent="0.25">
      <c r="A45" s="21" t="s">
        <v>52</v>
      </c>
      <c r="B45" s="21"/>
      <c r="C45" s="22">
        <f>C44</f>
        <v>0</v>
      </c>
      <c r="D45" s="22">
        <f t="shared" ref="D45:N45" si="4">D44</f>
        <v>2.2793999999999999</v>
      </c>
      <c r="E45" s="22">
        <f t="shared" si="4"/>
        <v>0</v>
      </c>
      <c r="F45" s="22">
        <f t="shared" si="4"/>
        <v>0</v>
      </c>
      <c r="G45" s="22">
        <f t="shared" si="4"/>
        <v>0</v>
      </c>
      <c r="H45" s="22">
        <f t="shared" si="4"/>
        <v>0</v>
      </c>
      <c r="I45" s="22">
        <f t="shared" si="4"/>
        <v>405.06</v>
      </c>
      <c r="J45" s="22">
        <f t="shared" si="4"/>
        <v>758.57389999999998</v>
      </c>
      <c r="K45" s="22">
        <f t="shared" si="4"/>
        <v>187.27445316743197</v>
      </c>
      <c r="L45" s="22">
        <f t="shared" si="4"/>
        <v>14486.38</v>
      </c>
      <c r="M45" s="22">
        <f t="shared" si="4"/>
        <v>9910.1364999999987</v>
      </c>
      <c r="N45" s="22">
        <f t="shared" si="4"/>
        <v>68.410027211767186</v>
      </c>
    </row>
    <row r="46" spans="1:14" x14ac:dyDescent="0.25">
      <c r="A46" s="23">
        <v>38</v>
      </c>
      <c r="B46" s="24" t="s">
        <v>53</v>
      </c>
      <c r="C46" s="18">
        <v>1103.6199999999999</v>
      </c>
      <c r="D46" s="18">
        <f>[1]MSMEOPS!$BZ$47</f>
        <v>631.88720000000001</v>
      </c>
      <c r="E46" s="18">
        <f t="shared" si="0"/>
        <v>57.255867055689464</v>
      </c>
      <c r="F46" s="18">
        <v>0</v>
      </c>
      <c r="G46" s="18">
        <f>[1]MSMEOPS!$CI$47</f>
        <v>0</v>
      </c>
      <c r="H46" s="18">
        <v>0</v>
      </c>
      <c r="I46" s="18">
        <v>687.23</v>
      </c>
      <c r="J46" s="18">
        <f>[1]MSMEOPS!$GD$47</f>
        <v>261.10989999999998</v>
      </c>
      <c r="K46" s="18">
        <f t="shared" si="1"/>
        <v>37.994543311555077</v>
      </c>
      <c r="L46" s="18">
        <v>11897.65</v>
      </c>
      <c r="M46" s="19">
        <f>[1]MSMEOPS!$GM$47</f>
        <v>11025.414599999998</v>
      </c>
      <c r="N46" s="18">
        <f t="shared" si="2"/>
        <v>92.668843006812253</v>
      </c>
    </row>
    <row r="47" spans="1:14" x14ac:dyDescent="0.25">
      <c r="A47" s="23">
        <v>39</v>
      </c>
      <c r="B47" s="24" t="s">
        <v>54</v>
      </c>
      <c r="C47" s="18">
        <v>359.09</v>
      </c>
      <c r="D47" s="18">
        <f>[1]MSMEOPS!$BZ$48</f>
        <v>345.23829999999998</v>
      </c>
      <c r="E47" s="18">
        <f t="shared" si="0"/>
        <v>96.142554791277959</v>
      </c>
      <c r="F47" s="18">
        <v>0</v>
      </c>
      <c r="G47" s="18">
        <f>[1]MSMEOPS!$CI$48</f>
        <v>0</v>
      </c>
      <c r="H47" s="18">
        <v>0</v>
      </c>
      <c r="I47" s="18">
        <v>382.35</v>
      </c>
      <c r="J47" s="18">
        <f>[1]MSMEOPS!$GD$48</f>
        <v>129.10410000000002</v>
      </c>
      <c r="K47" s="18">
        <f t="shared" si="1"/>
        <v>33.765947430364854</v>
      </c>
      <c r="L47" s="18">
        <v>3490.35</v>
      </c>
      <c r="M47" s="19">
        <f>[1]MSMEOPS!$GM$48</f>
        <v>3113.7476999999999</v>
      </c>
      <c r="N47" s="18">
        <f t="shared" si="2"/>
        <v>89.210185224977437</v>
      </c>
    </row>
    <row r="48" spans="1:14" x14ac:dyDescent="0.25">
      <c r="A48" s="23">
        <v>40</v>
      </c>
      <c r="B48" s="24" t="s">
        <v>55</v>
      </c>
      <c r="C48" s="18">
        <v>322.72000000000003</v>
      </c>
      <c r="D48" s="18">
        <f>[1]MSMEOPS!$BZ$49</f>
        <v>202.63</v>
      </c>
      <c r="E48" s="18">
        <f t="shared" si="0"/>
        <v>62.788175508180458</v>
      </c>
      <c r="F48" s="18">
        <v>0</v>
      </c>
      <c r="G48" s="18">
        <f>[1]MSMEOPS!$CI$49</f>
        <v>0</v>
      </c>
      <c r="H48" s="18">
        <v>0</v>
      </c>
      <c r="I48" s="18">
        <v>130.66999999999999</v>
      </c>
      <c r="J48" s="18">
        <f>[1]MSMEOPS!$GD$49</f>
        <v>40.480000000000004</v>
      </c>
      <c r="K48" s="18">
        <f t="shared" si="1"/>
        <v>30.978801561184667</v>
      </c>
      <c r="L48" s="18">
        <v>4627.2</v>
      </c>
      <c r="M48" s="19">
        <f>[1]MSMEOPS!$GM$49</f>
        <v>4632.7499999999991</v>
      </c>
      <c r="N48" s="18">
        <f t="shared" si="2"/>
        <v>100.11994294605807</v>
      </c>
    </row>
    <row r="49" spans="1:14" x14ac:dyDescent="0.25">
      <c r="A49" s="23">
        <v>41</v>
      </c>
      <c r="B49" s="24" t="s">
        <v>56</v>
      </c>
      <c r="C49" s="18">
        <v>300.35000000000002</v>
      </c>
      <c r="D49" s="18">
        <f>[1]MSMEOPS!$BZ$50</f>
        <v>650.91999999999996</v>
      </c>
      <c r="E49" s="18">
        <f t="shared" si="0"/>
        <v>216.72049275844844</v>
      </c>
      <c r="F49" s="18">
        <v>0</v>
      </c>
      <c r="G49" s="18">
        <f>[1]MSMEOPS!$CI$50</f>
        <v>0</v>
      </c>
      <c r="H49" s="18">
        <v>0</v>
      </c>
      <c r="I49" s="18">
        <v>783.49</v>
      </c>
      <c r="J49" s="18">
        <f>[1]MSMEOPS!$GD$50</f>
        <v>302.70000000000005</v>
      </c>
      <c r="K49" s="18">
        <f t="shared" si="1"/>
        <v>38.634826226244115</v>
      </c>
      <c r="L49" s="18">
        <v>5398.21</v>
      </c>
      <c r="M49" s="19">
        <f>[1]MSMEOPS!$GM$50</f>
        <v>5535.24</v>
      </c>
      <c r="N49" s="18">
        <f t="shared" si="2"/>
        <v>102.53843403646763</v>
      </c>
    </row>
    <row r="50" spans="1:14" x14ac:dyDescent="0.25">
      <c r="A50" s="21" t="s">
        <v>57</v>
      </c>
      <c r="B50" s="21"/>
      <c r="C50" s="22">
        <f>SUM(C46:C49)</f>
        <v>2085.7799999999997</v>
      </c>
      <c r="D50" s="22">
        <f>SUM(D46:D49)</f>
        <v>1830.6754999999998</v>
      </c>
      <c r="E50" s="22">
        <f t="shared" si="0"/>
        <v>87.769347678086859</v>
      </c>
      <c r="F50" s="22">
        <f>SUM(F46:F49)</f>
        <v>0</v>
      </c>
      <c r="G50" s="22">
        <f>SUM(G46:G49)</f>
        <v>0</v>
      </c>
      <c r="H50" s="22">
        <v>0</v>
      </c>
      <c r="I50" s="22">
        <f>SUM(I46:I49)</f>
        <v>1983.74</v>
      </c>
      <c r="J50" s="22">
        <f>SUM(J46:J49)</f>
        <v>733.39400000000001</v>
      </c>
      <c r="K50" s="22">
        <f t="shared" si="1"/>
        <v>36.970268281125556</v>
      </c>
      <c r="L50" s="22">
        <f>SUM(L46:L49)</f>
        <v>25413.41</v>
      </c>
      <c r="M50" s="22">
        <f>SUM(M46:M49)</f>
        <v>24307.152299999994</v>
      </c>
      <c r="N50" s="22">
        <f t="shared" si="2"/>
        <v>95.646952927607884</v>
      </c>
    </row>
    <row r="51" spans="1:14" x14ac:dyDescent="0.25">
      <c r="A51" s="23">
        <v>42</v>
      </c>
      <c r="B51" s="24" t="s">
        <v>58</v>
      </c>
      <c r="C51" s="18">
        <v>1035.6300000000001</v>
      </c>
      <c r="D51" s="18">
        <f>[1]MSMEOPS!$BZ$52</f>
        <v>158.14690000000002</v>
      </c>
      <c r="E51" s="18">
        <f t="shared" si="0"/>
        <v>15.270598572849376</v>
      </c>
      <c r="F51" s="18">
        <v>0</v>
      </c>
      <c r="G51" s="18">
        <f>[1]MSMEOPS!$CI$52</f>
        <v>0</v>
      </c>
      <c r="H51" s="18">
        <v>0</v>
      </c>
      <c r="I51" s="18">
        <v>10.95</v>
      </c>
      <c r="J51" s="18">
        <f>[1]MSMEOPS!$GD$52</f>
        <v>0</v>
      </c>
      <c r="K51" s="18">
        <v>0</v>
      </c>
      <c r="L51" s="18">
        <v>1068.5500000000002</v>
      </c>
      <c r="M51" s="19">
        <f>[1]MSMEOPS!$GM$52</f>
        <v>158.14690000000002</v>
      </c>
      <c r="N51" s="18">
        <f t="shared" si="2"/>
        <v>14.800140377146601</v>
      </c>
    </row>
    <row r="52" spans="1:14" x14ac:dyDescent="0.25">
      <c r="A52" s="23">
        <v>43</v>
      </c>
      <c r="B52" s="24" t="s">
        <v>59</v>
      </c>
      <c r="C52" s="18"/>
      <c r="D52" s="18"/>
      <c r="E52" s="18"/>
      <c r="F52" s="18"/>
      <c r="G52" s="18"/>
      <c r="H52" s="18"/>
      <c r="I52" s="18"/>
      <c r="J52" s="18"/>
      <c r="K52" s="18"/>
      <c r="L52" s="18">
        <v>6</v>
      </c>
      <c r="M52" s="19"/>
      <c r="N52" s="18"/>
    </row>
    <row r="53" spans="1:14" x14ac:dyDescent="0.25">
      <c r="A53" s="21" t="s">
        <v>60</v>
      </c>
      <c r="B53" s="21"/>
      <c r="C53" s="22">
        <f>SUM(C51:C52)</f>
        <v>1035.6300000000001</v>
      </c>
      <c r="D53" s="22">
        <f>SUM(D51:D52)</f>
        <v>158.14690000000002</v>
      </c>
      <c r="E53" s="22">
        <f t="shared" si="0"/>
        <v>15.270598572849376</v>
      </c>
      <c r="F53" s="22">
        <f>SUM(F51:F52)</f>
        <v>0</v>
      </c>
      <c r="G53" s="22">
        <f>SUM(G51:G52)</f>
        <v>0</v>
      </c>
      <c r="H53" s="22">
        <v>0</v>
      </c>
      <c r="I53" s="22">
        <f>SUM(I51:I52)</f>
        <v>10.95</v>
      </c>
      <c r="J53" s="22">
        <f>SUM(J51:J52)</f>
        <v>0</v>
      </c>
      <c r="K53" s="22">
        <v>0</v>
      </c>
      <c r="L53" s="22">
        <f>SUM(L51:L52)</f>
        <v>1074.5500000000002</v>
      </c>
      <c r="M53" s="22">
        <f>SUM(M51:M52)</f>
        <v>158.14690000000002</v>
      </c>
      <c r="N53" s="22">
        <f t="shared" si="2"/>
        <v>14.717500348983295</v>
      </c>
    </row>
    <row r="54" spans="1:14" x14ac:dyDescent="0.25">
      <c r="A54" s="27" t="s">
        <v>61</v>
      </c>
      <c r="B54" s="27"/>
      <c r="C54" s="19">
        <f>C53+C50+C43+C45</f>
        <v>39599.729999999996</v>
      </c>
      <c r="D54" s="19">
        <f>[1]MSMEOPS!$BZ$54</f>
        <v>33423.663291268997</v>
      </c>
      <c r="E54" s="19">
        <f t="shared" si="0"/>
        <v>84.403765609687241</v>
      </c>
      <c r="F54" s="19">
        <f>F53+F50+F43+F45</f>
        <v>910.8</v>
      </c>
      <c r="G54" s="19">
        <f>[1]MSMEOPS!$CI$54</f>
        <v>595.81179999999995</v>
      </c>
      <c r="H54" s="19">
        <f t="shared" si="3"/>
        <v>65.41631532718489</v>
      </c>
      <c r="I54" s="19">
        <f>I53+I50+I43+I45</f>
        <v>18380.060000000001</v>
      </c>
      <c r="J54" s="19">
        <f>[1]MSMEOPS!$GD$54</f>
        <v>7226.3561252</v>
      </c>
      <c r="K54" s="19">
        <f t="shared" si="1"/>
        <v>39.316281476774286</v>
      </c>
      <c r="L54" s="19">
        <f>L53+L50+L43+L45</f>
        <v>187550.94999999998</v>
      </c>
      <c r="M54" s="19">
        <f>[1]MSMEOPS!$GM$54</f>
        <v>153474.27657590553</v>
      </c>
      <c r="N54" s="19">
        <f t="shared" si="2"/>
        <v>81.830711375178609</v>
      </c>
    </row>
    <row r="55" spans="1:14" ht="13.5" customHeight="1" x14ac:dyDescent="0.25">
      <c r="A55" s="28" t="s">
        <v>62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ht="15" customHeight="1" x14ac:dyDescent="0.25">
      <c r="A56" s="29" t="s">
        <v>63</v>
      </c>
      <c r="B56" s="30"/>
      <c r="C56" s="18">
        <f t="shared" ref="C56:M56" si="5">C43</f>
        <v>36478.32</v>
      </c>
      <c r="D56" s="18">
        <f t="shared" si="5"/>
        <v>31432.561491269</v>
      </c>
      <c r="E56" s="18">
        <f t="shared" si="5"/>
        <v>86.167788130782881</v>
      </c>
      <c r="F56" s="18">
        <f t="shared" si="5"/>
        <v>910.8</v>
      </c>
      <c r="G56" s="18">
        <f t="shared" si="5"/>
        <v>595.81179999999995</v>
      </c>
      <c r="H56" s="18">
        <f t="shared" si="5"/>
        <v>65.41631532718489</v>
      </c>
      <c r="I56" s="18">
        <f t="shared" si="5"/>
        <v>15980.31</v>
      </c>
      <c r="J56" s="18">
        <f t="shared" si="5"/>
        <v>5734.3882251999994</v>
      </c>
      <c r="K56" s="18">
        <f t="shared" si="5"/>
        <v>35.884086261155133</v>
      </c>
      <c r="L56" s="18">
        <f t="shared" si="5"/>
        <v>146576.60999999999</v>
      </c>
      <c r="M56" s="18">
        <f t="shared" si="5"/>
        <v>119098.84087590557</v>
      </c>
      <c r="N56" s="18">
        <f>N43</f>
        <v>81.253646728427952</v>
      </c>
    </row>
    <row r="57" spans="1:14" ht="15" customHeight="1" x14ac:dyDescent="0.25">
      <c r="A57" s="29" t="s">
        <v>64</v>
      </c>
      <c r="B57" s="30"/>
      <c r="C57" s="18">
        <f t="shared" ref="C57:M57" si="6">C45</f>
        <v>0</v>
      </c>
      <c r="D57" s="18">
        <f t="shared" si="6"/>
        <v>2.2793999999999999</v>
      </c>
      <c r="E57" s="18">
        <f t="shared" si="6"/>
        <v>0</v>
      </c>
      <c r="F57" s="18">
        <f t="shared" si="6"/>
        <v>0</v>
      </c>
      <c r="G57" s="18">
        <f t="shared" si="6"/>
        <v>0</v>
      </c>
      <c r="H57" s="18">
        <f t="shared" si="6"/>
        <v>0</v>
      </c>
      <c r="I57" s="18">
        <f t="shared" si="6"/>
        <v>405.06</v>
      </c>
      <c r="J57" s="18">
        <f t="shared" si="6"/>
        <v>758.57389999999998</v>
      </c>
      <c r="K57" s="18">
        <f t="shared" si="6"/>
        <v>187.27445316743197</v>
      </c>
      <c r="L57" s="18">
        <f t="shared" si="6"/>
        <v>14486.38</v>
      </c>
      <c r="M57" s="18">
        <f t="shared" si="6"/>
        <v>9910.1364999999987</v>
      </c>
      <c r="N57" s="18">
        <f>N45</f>
        <v>68.410027211767186</v>
      </c>
    </row>
    <row r="58" spans="1:14" ht="15" customHeight="1" x14ac:dyDescent="0.25">
      <c r="A58" s="29" t="s">
        <v>65</v>
      </c>
      <c r="B58" s="30"/>
      <c r="C58" s="18">
        <f t="shared" ref="C58:M58" si="7">C50</f>
        <v>2085.7799999999997</v>
      </c>
      <c r="D58" s="18">
        <f t="shared" si="7"/>
        <v>1830.6754999999998</v>
      </c>
      <c r="E58" s="18">
        <f t="shared" si="7"/>
        <v>87.769347678086859</v>
      </c>
      <c r="F58" s="18">
        <f t="shared" si="7"/>
        <v>0</v>
      </c>
      <c r="G58" s="18">
        <f t="shared" si="7"/>
        <v>0</v>
      </c>
      <c r="H58" s="18">
        <f t="shared" si="7"/>
        <v>0</v>
      </c>
      <c r="I58" s="18">
        <f t="shared" si="7"/>
        <v>1983.74</v>
      </c>
      <c r="J58" s="18">
        <f t="shared" si="7"/>
        <v>733.39400000000001</v>
      </c>
      <c r="K58" s="18">
        <f t="shared" si="7"/>
        <v>36.970268281125556</v>
      </c>
      <c r="L58" s="18">
        <f t="shared" si="7"/>
        <v>25413.41</v>
      </c>
      <c r="M58" s="18">
        <f t="shared" si="7"/>
        <v>24307.152299999994</v>
      </c>
      <c r="N58" s="18">
        <f>N50</f>
        <v>95.646952927607884</v>
      </c>
    </row>
    <row r="59" spans="1:14" ht="15" customHeight="1" x14ac:dyDescent="0.25">
      <c r="A59" s="29" t="s">
        <v>66</v>
      </c>
      <c r="B59" s="30"/>
      <c r="C59" s="18">
        <f t="shared" ref="C59:M60" si="8">C53</f>
        <v>1035.6300000000001</v>
      </c>
      <c r="D59" s="18">
        <f t="shared" si="8"/>
        <v>158.14690000000002</v>
      </c>
      <c r="E59" s="18">
        <f t="shared" si="8"/>
        <v>15.270598572849376</v>
      </c>
      <c r="F59" s="18">
        <f t="shared" si="8"/>
        <v>0</v>
      </c>
      <c r="G59" s="18">
        <f t="shared" si="8"/>
        <v>0</v>
      </c>
      <c r="H59" s="18">
        <f t="shared" si="8"/>
        <v>0</v>
      </c>
      <c r="I59" s="18">
        <f t="shared" si="8"/>
        <v>10.95</v>
      </c>
      <c r="J59" s="18">
        <f t="shared" si="8"/>
        <v>0</v>
      </c>
      <c r="K59" s="18">
        <f t="shared" si="8"/>
        <v>0</v>
      </c>
      <c r="L59" s="18">
        <f t="shared" si="8"/>
        <v>1074.5500000000002</v>
      </c>
      <c r="M59" s="18">
        <f t="shared" si="8"/>
        <v>158.14690000000002</v>
      </c>
      <c r="N59" s="18">
        <f>N53</f>
        <v>14.717500348983295</v>
      </c>
    </row>
    <row r="60" spans="1:14" x14ac:dyDescent="0.25">
      <c r="A60" s="21" t="s">
        <v>61</v>
      </c>
      <c r="B60" s="21"/>
      <c r="C60" s="22">
        <f>SUM(C56:C59)</f>
        <v>39599.729999999996</v>
      </c>
      <c r="D60" s="22">
        <f>SUM(D56:D59)</f>
        <v>33423.663291268997</v>
      </c>
      <c r="E60" s="22">
        <f t="shared" si="8"/>
        <v>84.403765609687241</v>
      </c>
      <c r="F60" s="22">
        <f>SUM(F56:F59)</f>
        <v>910.8</v>
      </c>
      <c r="G60" s="22">
        <f>SUM(G56:G59)</f>
        <v>595.81179999999995</v>
      </c>
      <c r="H60" s="22">
        <f t="shared" si="8"/>
        <v>65.41631532718489</v>
      </c>
      <c r="I60" s="22">
        <f>SUM(I56:I59)</f>
        <v>18380.060000000001</v>
      </c>
      <c r="J60" s="22">
        <f>SUM(J56:J59)</f>
        <v>7226.3561252</v>
      </c>
      <c r="K60" s="22">
        <f t="shared" si="8"/>
        <v>39.316281476774286</v>
      </c>
      <c r="L60" s="22">
        <f>SUM(L56:L59)</f>
        <v>187550.94999999998</v>
      </c>
      <c r="M60" s="22">
        <f>SUM(M56:M59)</f>
        <v>153474.27657590556</v>
      </c>
      <c r="N60" s="22">
        <f>N54</f>
        <v>81.830711375178609</v>
      </c>
    </row>
    <row r="61" spans="1:14" x14ac:dyDescent="0.25">
      <c r="M61" s="4"/>
    </row>
    <row r="62" spans="1:14" x14ac:dyDescent="0.25">
      <c r="M62" s="4"/>
    </row>
    <row r="63" spans="1:14" hidden="1" x14ac:dyDescent="0.25">
      <c r="B63" s="32" t="s">
        <v>67</v>
      </c>
      <c r="C63" s="33">
        <f>'[2]21.2 DW- MSME &amp; Priority'!C18</f>
        <v>39599.770000000004</v>
      </c>
      <c r="D63" s="33">
        <f>'[2]21.2 DW- MSME &amp; Priority'!D18</f>
        <v>33423.660000000003</v>
      </c>
      <c r="E63" s="33">
        <f>'[2]21.2 DW- MSME &amp; Priority'!E18</f>
        <v>84.403672041529532</v>
      </c>
      <c r="F63" s="33">
        <f>'[2]21.2 DW- MSME &amp; Priority'!F18</f>
        <v>910.8</v>
      </c>
      <c r="G63" s="33">
        <f>'[2]21.2 DW- MSME &amp; Priority'!G18</f>
        <v>595.80999999999995</v>
      </c>
      <c r="H63" s="33">
        <f>'[2]21.2 DW- MSME &amp; Priority'!H18</f>
        <v>65.416117698726396</v>
      </c>
      <c r="I63" s="33">
        <f>'[2]21.2 DW- MSME &amp; Priority'!I18</f>
        <v>18380.080000000002</v>
      </c>
      <c r="J63" s="33">
        <f>'[2]21.2 DW- MSME &amp; Priority'!J18</f>
        <v>7226.3600000000006</v>
      </c>
      <c r="K63" s="33">
        <f>'[2]21.2 DW- MSME &amp; Priority'!K18</f>
        <v>39.316259776888892</v>
      </c>
      <c r="L63" s="33">
        <f>'[2]21.2 DW- MSME &amp; Priority'!L18</f>
        <v>187550.93</v>
      </c>
      <c r="M63" s="34">
        <f>'[2]21.2 DW- MSME &amp; Priority'!M18</f>
        <v>153474.28000000003</v>
      </c>
      <c r="N63" s="34">
        <f>'[2]21.2 DW- MSME &amp; Priority'!N18</f>
        <v>81.830721927105358</v>
      </c>
    </row>
    <row r="64" spans="1:14" hidden="1" x14ac:dyDescent="0.25">
      <c r="B64" s="32" t="s">
        <v>68</v>
      </c>
      <c r="C64" s="34">
        <f>C60-C63</f>
        <v>-4.0000000008149073E-2</v>
      </c>
      <c r="D64" s="34">
        <f t="shared" ref="D64:N64" si="9">D60-D63</f>
        <v>3.291268993052654E-3</v>
      </c>
      <c r="E64" s="34">
        <f t="shared" si="9"/>
        <v>9.3568157709000843E-5</v>
      </c>
      <c r="F64" s="34">
        <f t="shared" si="9"/>
        <v>0</v>
      </c>
      <c r="G64" s="34">
        <f t="shared" si="9"/>
        <v>1.8000000000029104E-3</v>
      </c>
      <c r="H64" s="34">
        <f t="shared" si="9"/>
        <v>1.9762845849413679E-4</v>
      </c>
      <c r="I64" s="34">
        <f t="shared" si="9"/>
        <v>-2.0000000000436557E-2</v>
      </c>
      <c r="J64" s="34">
        <f t="shared" si="9"/>
        <v>-3.8748000006307848E-3</v>
      </c>
      <c r="K64" s="34">
        <f t="shared" si="9"/>
        <v>2.1699885394355078E-5</v>
      </c>
      <c r="L64" s="34">
        <f t="shared" si="9"/>
        <v>1.9999999989522621E-2</v>
      </c>
      <c r="M64" s="34">
        <f t="shared" si="9"/>
        <v>-3.4240944660268724E-3</v>
      </c>
      <c r="N64" s="34">
        <f t="shared" si="9"/>
        <v>-1.05519267492582E-5</v>
      </c>
    </row>
    <row r="65" spans="13:13" x14ac:dyDescent="0.25">
      <c r="M65" s="4"/>
    </row>
    <row r="66" spans="13:13" x14ac:dyDescent="0.25">
      <c r="M66" s="4"/>
    </row>
    <row r="67" spans="13:13" x14ac:dyDescent="0.25">
      <c r="M67" s="4"/>
    </row>
    <row r="68" spans="13:13" x14ac:dyDescent="0.25">
      <c r="M68" s="4"/>
    </row>
    <row r="69" spans="13:13" x14ac:dyDescent="0.25">
      <c r="M69" s="4"/>
    </row>
    <row r="70" spans="13:13" x14ac:dyDescent="0.25">
      <c r="M70" s="4"/>
    </row>
    <row r="71" spans="13:13" x14ac:dyDescent="0.25">
      <c r="M71" s="4"/>
    </row>
    <row r="72" spans="13:13" x14ac:dyDescent="0.25">
      <c r="M72" s="4"/>
    </row>
    <row r="73" spans="13:13" x14ac:dyDescent="0.25">
      <c r="M73" s="4"/>
    </row>
    <row r="74" spans="13:13" x14ac:dyDescent="0.25">
      <c r="M74" s="4"/>
    </row>
    <row r="75" spans="13:13" x14ac:dyDescent="0.25">
      <c r="M75" s="4"/>
    </row>
    <row r="76" spans="13:13" x14ac:dyDescent="0.25">
      <c r="M76" s="4"/>
    </row>
    <row r="77" spans="13:13" x14ac:dyDescent="0.25">
      <c r="M77" s="4"/>
    </row>
    <row r="78" spans="13:13" x14ac:dyDescent="0.25">
      <c r="M78" s="4"/>
    </row>
    <row r="79" spans="13:13" x14ac:dyDescent="0.25">
      <c r="M79" s="4"/>
    </row>
    <row r="80" spans="13:13" x14ac:dyDescent="0.25">
      <c r="M80" s="4"/>
    </row>
    <row r="81" spans="13:13" x14ac:dyDescent="0.25">
      <c r="M81" s="4"/>
    </row>
    <row r="82" spans="13:13" x14ac:dyDescent="0.25">
      <c r="M82" s="4"/>
    </row>
    <row r="83" spans="13:13" x14ac:dyDescent="0.25">
      <c r="M83" s="4"/>
    </row>
    <row r="84" spans="13:13" x14ac:dyDescent="0.25">
      <c r="M84" s="4"/>
    </row>
    <row r="85" spans="13:13" x14ac:dyDescent="0.25">
      <c r="M85" s="4"/>
    </row>
    <row r="86" spans="13:13" x14ac:dyDescent="0.25">
      <c r="M86" s="4"/>
    </row>
    <row r="87" spans="13:13" x14ac:dyDescent="0.25">
      <c r="M87" s="4"/>
    </row>
    <row r="88" spans="13:13" x14ac:dyDescent="0.25">
      <c r="M88" s="4"/>
    </row>
    <row r="89" spans="13:13" x14ac:dyDescent="0.25">
      <c r="M89" s="4"/>
    </row>
    <row r="90" spans="13:13" x14ac:dyDescent="0.25">
      <c r="M90" s="4"/>
    </row>
    <row r="91" spans="13:13" x14ac:dyDescent="0.25">
      <c r="M91" s="4"/>
    </row>
    <row r="92" spans="13:13" x14ac:dyDescent="0.25">
      <c r="M92" s="4"/>
    </row>
    <row r="93" spans="13:13" x14ac:dyDescent="0.25">
      <c r="M93" s="4"/>
    </row>
    <row r="94" spans="13:13" x14ac:dyDescent="0.25">
      <c r="M94" s="4"/>
    </row>
    <row r="95" spans="13:13" x14ac:dyDescent="0.25">
      <c r="M95" s="4"/>
    </row>
    <row r="96" spans="13:13" x14ac:dyDescent="0.25">
      <c r="M96" s="4"/>
    </row>
    <row r="97" spans="13:13" x14ac:dyDescent="0.25">
      <c r="M97" s="4"/>
    </row>
    <row r="98" spans="13:13" x14ac:dyDescent="0.25">
      <c r="M98" s="4"/>
    </row>
    <row r="99" spans="13:13" x14ac:dyDescent="0.25">
      <c r="M99" s="4"/>
    </row>
    <row r="100" spans="13:13" x14ac:dyDescent="0.25">
      <c r="M100" s="4"/>
    </row>
    <row r="101" spans="13:13" x14ac:dyDescent="0.25">
      <c r="M101" s="4"/>
    </row>
    <row r="102" spans="13:13" x14ac:dyDescent="0.25">
      <c r="M102" s="4"/>
    </row>
    <row r="103" spans="13:13" x14ac:dyDescent="0.25">
      <c r="M103" s="4"/>
    </row>
    <row r="104" spans="13:13" x14ac:dyDescent="0.25">
      <c r="M104" s="4"/>
    </row>
    <row r="105" spans="13:13" x14ac:dyDescent="0.25">
      <c r="M105" s="4"/>
    </row>
    <row r="106" spans="13:13" x14ac:dyDescent="0.25">
      <c r="M106" s="4"/>
    </row>
    <row r="107" spans="13:13" x14ac:dyDescent="0.25">
      <c r="M107" s="4"/>
    </row>
    <row r="108" spans="13:13" x14ac:dyDescent="0.25">
      <c r="M108" s="4"/>
    </row>
    <row r="109" spans="13:13" x14ac:dyDescent="0.25">
      <c r="M109" s="4"/>
    </row>
    <row r="110" spans="13:13" x14ac:dyDescent="0.25">
      <c r="M110" s="4"/>
    </row>
    <row r="111" spans="13:13" x14ac:dyDescent="0.25">
      <c r="M111" s="4"/>
    </row>
    <row r="112" spans="13:13" x14ac:dyDescent="0.25">
      <c r="M112" s="4"/>
    </row>
    <row r="113" spans="13:13" x14ac:dyDescent="0.25">
      <c r="M113" s="4"/>
    </row>
    <row r="114" spans="13:13" x14ac:dyDescent="0.25">
      <c r="M114" s="4"/>
    </row>
    <row r="115" spans="13:13" x14ac:dyDescent="0.25">
      <c r="M115" s="4"/>
    </row>
    <row r="116" spans="13:13" x14ac:dyDescent="0.25">
      <c r="M116" s="4"/>
    </row>
    <row r="117" spans="13:13" x14ac:dyDescent="0.25">
      <c r="M117" s="4"/>
    </row>
    <row r="118" spans="13:13" x14ac:dyDescent="0.25">
      <c r="M118" s="4"/>
    </row>
    <row r="119" spans="13:13" x14ac:dyDescent="0.25">
      <c r="M119" s="4"/>
    </row>
    <row r="120" spans="13:13" x14ac:dyDescent="0.25">
      <c r="M120" s="4"/>
    </row>
    <row r="121" spans="13:13" x14ac:dyDescent="0.25">
      <c r="M121" s="4"/>
    </row>
    <row r="122" spans="13:13" x14ac:dyDescent="0.25">
      <c r="M122" s="4"/>
    </row>
    <row r="123" spans="13:13" x14ac:dyDescent="0.25">
      <c r="M123" s="4"/>
    </row>
    <row r="124" spans="13:13" x14ac:dyDescent="0.25">
      <c r="M124" s="4"/>
    </row>
    <row r="125" spans="13:13" x14ac:dyDescent="0.25">
      <c r="M125" s="4"/>
    </row>
    <row r="126" spans="13:13" x14ac:dyDescent="0.25">
      <c r="M126" s="4"/>
    </row>
    <row r="127" spans="13:13" x14ac:dyDescent="0.25">
      <c r="M127" s="4"/>
    </row>
    <row r="128" spans="13:13" x14ac:dyDescent="0.25">
      <c r="M128" s="4"/>
    </row>
    <row r="129" spans="13:13" x14ac:dyDescent="0.25">
      <c r="M129" s="4"/>
    </row>
    <row r="130" spans="13:13" x14ac:dyDescent="0.25">
      <c r="M130" s="4"/>
    </row>
    <row r="131" spans="13:13" x14ac:dyDescent="0.25">
      <c r="M131" s="4"/>
    </row>
    <row r="132" spans="13:13" x14ac:dyDescent="0.25">
      <c r="M132" s="4"/>
    </row>
    <row r="133" spans="13:13" x14ac:dyDescent="0.25">
      <c r="M133" s="4"/>
    </row>
    <row r="134" spans="13:13" x14ac:dyDescent="0.25">
      <c r="M134" s="4"/>
    </row>
    <row r="135" spans="13:13" x14ac:dyDescent="0.25">
      <c r="M135" s="4"/>
    </row>
    <row r="136" spans="13:13" x14ac:dyDescent="0.25">
      <c r="M136" s="4"/>
    </row>
    <row r="137" spans="13:13" x14ac:dyDescent="0.25">
      <c r="M137" s="4"/>
    </row>
    <row r="138" spans="13:13" x14ac:dyDescent="0.25">
      <c r="M138" s="4"/>
    </row>
    <row r="139" spans="13:13" x14ac:dyDescent="0.25">
      <c r="M139" s="4"/>
    </row>
    <row r="140" spans="13:13" x14ac:dyDescent="0.25">
      <c r="M140" s="4"/>
    </row>
    <row r="141" spans="13:13" x14ac:dyDescent="0.25">
      <c r="M141" s="4"/>
    </row>
    <row r="142" spans="13:13" x14ac:dyDescent="0.25">
      <c r="M142" s="4"/>
    </row>
    <row r="143" spans="13:13" x14ac:dyDescent="0.25">
      <c r="M143" s="4"/>
    </row>
    <row r="144" spans="13:13" x14ac:dyDescent="0.25">
      <c r="M144" s="4"/>
    </row>
    <row r="145" spans="13:13" x14ac:dyDescent="0.25">
      <c r="M145" s="4"/>
    </row>
    <row r="146" spans="13:13" x14ac:dyDescent="0.25">
      <c r="M146" s="4"/>
    </row>
    <row r="147" spans="13:13" x14ac:dyDescent="0.25">
      <c r="M147" s="4"/>
    </row>
    <row r="148" spans="13:13" x14ac:dyDescent="0.25">
      <c r="M148" s="4"/>
    </row>
    <row r="149" spans="13:13" x14ac:dyDescent="0.25">
      <c r="M149" s="4"/>
    </row>
    <row r="150" spans="13:13" x14ac:dyDescent="0.25">
      <c r="M150" s="4"/>
    </row>
    <row r="151" spans="13:13" x14ac:dyDescent="0.25">
      <c r="M151" s="4"/>
    </row>
    <row r="152" spans="13:13" x14ac:dyDescent="0.25">
      <c r="M152" s="4"/>
    </row>
    <row r="153" spans="13:13" x14ac:dyDescent="0.25">
      <c r="M153" s="4"/>
    </row>
    <row r="154" spans="13:13" x14ac:dyDescent="0.25">
      <c r="M154" s="4"/>
    </row>
    <row r="155" spans="13:13" x14ac:dyDescent="0.25">
      <c r="M155" s="4"/>
    </row>
    <row r="156" spans="13:13" x14ac:dyDescent="0.25">
      <c r="M156" s="4"/>
    </row>
    <row r="157" spans="13:13" x14ac:dyDescent="0.25">
      <c r="M157" s="4"/>
    </row>
    <row r="158" spans="13:13" x14ac:dyDescent="0.25">
      <c r="M158" s="4"/>
    </row>
    <row r="159" spans="13:13" x14ac:dyDescent="0.25">
      <c r="M159" s="4"/>
    </row>
    <row r="160" spans="13:13" x14ac:dyDescent="0.25">
      <c r="M160" s="4"/>
    </row>
    <row r="161" spans="13:13" x14ac:dyDescent="0.25">
      <c r="M161" s="4"/>
    </row>
    <row r="162" spans="13:13" x14ac:dyDescent="0.25">
      <c r="M162" s="4"/>
    </row>
    <row r="163" spans="13:13" x14ac:dyDescent="0.25">
      <c r="M163" s="4"/>
    </row>
    <row r="164" spans="13:13" x14ac:dyDescent="0.25">
      <c r="M164" s="4"/>
    </row>
    <row r="165" spans="13:13" x14ac:dyDescent="0.25">
      <c r="M165" s="4"/>
    </row>
    <row r="166" spans="13:13" x14ac:dyDescent="0.25">
      <c r="M166" s="4"/>
    </row>
    <row r="167" spans="13:13" x14ac:dyDescent="0.25">
      <c r="M167" s="4"/>
    </row>
    <row r="168" spans="13:13" x14ac:dyDescent="0.25">
      <c r="M168" s="4"/>
    </row>
    <row r="169" spans="13:13" x14ac:dyDescent="0.25">
      <c r="M169" s="4"/>
    </row>
    <row r="170" spans="13:13" x14ac:dyDescent="0.25">
      <c r="M170" s="4"/>
    </row>
    <row r="171" spans="13:13" x14ac:dyDescent="0.25">
      <c r="M171" s="4"/>
    </row>
    <row r="172" spans="13:13" x14ac:dyDescent="0.25">
      <c r="M172" s="4"/>
    </row>
    <row r="173" spans="13:13" x14ac:dyDescent="0.25">
      <c r="M173" s="4"/>
    </row>
    <row r="174" spans="13:13" x14ac:dyDescent="0.25">
      <c r="M174" s="4"/>
    </row>
    <row r="175" spans="13:13" x14ac:dyDescent="0.25">
      <c r="M175" s="4"/>
    </row>
    <row r="176" spans="13:13" x14ac:dyDescent="0.25">
      <c r="M176" s="4"/>
    </row>
  </sheetData>
  <mergeCells count="21">
    <mergeCell ref="A60:B60"/>
    <mergeCell ref="A54:B54"/>
    <mergeCell ref="A55:N55"/>
    <mergeCell ref="A56:B56"/>
    <mergeCell ref="A57:B57"/>
    <mergeCell ref="A58:B58"/>
    <mergeCell ref="A59:B59"/>
    <mergeCell ref="A17:B17"/>
    <mergeCell ref="A42:B42"/>
    <mergeCell ref="A43:B43"/>
    <mergeCell ref="A45:B45"/>
    <mergeCell ref="A50:B50"/>
    <mergeCell ref="A53:B53"/>
    <mergeCell ref="A1:N1"/>
    <mergeCell ref="A2:N2"/>
    <mergeCell ref="A3:A4"/>
    <mergeCell ref="B3:B4"/>
    <mergeCell ref="C3:E3"/>
    <mergeCell ref="F3:H3"/>
    <mergeCell ref="I3:K3"/>
    <mergeCell ref="L3:N3"/>
  </mergeCells>
  <printOptions horizontalCentered="1"/>
  <pageMargins left="0.23622047244094491" right="0.62992125984251968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20.2 MSME &amp; Priority</vt:lpstr>
      <vt:lpstr>'20.2 MSME &amp; Priority'!Print_Area</vt:lpstr>
      <vt:lpstr>'20.2 MSME &amp; Priority'!Print_Titles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Sowmya</cp:lastModifiedBy>
  <dcterms:created xsi:type="dcterms:W3CDTF">2021-06-17T04:48:51Z</dcterms:created>
  <dcterms:modified xsi:type="dcterms:W3CDTF">2021-06-17T04:49:00Z</dcterms:modified>
</cp:coreProperties>
</file>