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\Lead Bank Scheme_Achievements\"/>
    </mc:Choice>
  </mc:AlternateContent>
  <xr:revisionPtr revIDLastSave="0" documentId="13_ncr:1_{57B6B48C-1C2B-40D2-8E47-FB05C090372E}" xr6:coauthVersionLast="45" xr6:coauthVersionMax="45" xr10:uidLastSave="{00000000-0000-0000-0000-000000000000}"/>
  <bookViews>
    <workbookView xWindow="-120" yWindow="-120" windowWidth="24240" windowHeight="13140" xr2:uid="{C78A63EF-0B4D-4862-8A9D-52CBA06AFE09}"/>
  </bookViews>
  <sheets>
    <sheet name="MSME" sheetId="1" r:id="rId1"/>
  </sheets>
  <externalReferences>
    <externalReference r:id="rId2"/>
  </externalReferences>
  <definedNames>
    <definedName name="_xlnm.Print_Area" localSheetId="0">MSME!$A$1:$Z$60</definedName>
    <definedName name="_xlnm.Print_Titles" localSheetId="0">MSME!$A:$B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9" i="1" l="1"/>
  <c r="R59" i="1"/>
  <c r="O59" i="1"/>
  <c r="L59" i="1"/>
  <c r="I59" i="1"/>
  <c r="F59" i="1"/>
  <c r="D59" i="1"/>
  <c r="E59" i="1" s="1"/>
  <c r="C59" i="1"/>
  <c r="X58" i="1"/>
  <c r="V58" i="1"/>
  <c r="S58" i="1"/>
  <c r="T58" i="1" s="1"/>
  <c r="P58" i="1"/>
  <c r="Q58" i="1" s="1"/>
  <c r="M58" i="1"/>
  <c r="N58" i="1" s="1"/>
  <c r="J58" i="1"/>
  <c r="K58" i="1" s="1"/>
  <c r="G58" i="1"/>
  <c r="H58" i="1" s="1"/>
  <c r="E58" i="1"/>
  <c r="X57" i="1"/>
  <c r="X59" i="1" s="1"/>
  <c r="V57" i="1"/>
  <c r="W57" i="1" s="1"/>
  <c r="S57" i="1"/>
  <c r="T57" i="1" s="1"/>
  <c r="P57" i="1"/>
  <c r="Q57" i="1" s="1"/>
  <c r="M57" i="1"/>
  <c r="N57" i="1" s="1"/>
  <c r="K57" i="1"/>
  <c r="J57" i="1"/>
  <c r="J59" i="1" s="1"/>
  <c r="G57" i="1"/>
  <c r="G59" i="1" s="1"/>
  <c r="D57" i="1"/>
  <c r="E57" i="1" s="1"/>
  <c r="U56" i="1"/>
  <c r="R56" i="1"/>
  <c r="O56" i="1"/>
  <c r="L56" i="1"/>
  <c r="I56" i="1"/>
  <c r="F56" i="1"/>
  <c r="C56" i="1"/>
  <c r="X55" i="1"/>
  <c r="V55" i="1"/>
  <c r="W55" i="1" s="1"/>
  <c r="T55" i="1"/>
  <c r="S55" i="1"/>
  <c r="P55" i="1"/>
  <c r="Q55" i="1" s="1"/>
  <c r="M55" i="1"/>
  <c r="N55" i="1" s="1"/>
  <c r="J55" i="1"/>
  <c r="K55" i="1" s="1"/>
  <c r="G55" i="1"/>
  <c r="H55" i="1" s="1"/>
  <c r="D55" i="1"/>
  <c r="E55" i="1" s="1"/>
  <c r="X54" i="1"/>
  <c r="V54" i="1"/>
  <c r="W54" i="1" s="1"/>
  <c r="S54" i="1"/>
  <c r="T54" i="1" s="1"/>
  <c r="Q54" i="1"/>
  <c r="P54" i="1"/>
  <c r="M54" i="1"/>
  <c r="N54" i="1" s="1"/>
  <c r="J54" i="1"/>
  <c r="K54" i="1" s="1"/>
  <c r="G54" i="1"/>
  <c r="H54" i="1" s="1"/>
  <c r="D54" i="1"/>
  <c r="X53" i="1"/>
  <c r="X56" i="1" s="1"/>
  <c r="V53" i="1"/>
  <c r="S53" i="1"/>
  <c r="P53" i="1"/>
  <c r="P56" i="1" s="1"/>
  <c r="Q56" i="1" s="1"/>
  <c r="M53" i="1"/>
  <c r="J53" i="1"/>
  <c r="K53" i="1" s="1"/>
  <c r="H53" i="1"/>
  <c r="G53" i="1"/>
  <c r="D53" i="1"/>
  <c r="E53" i="1" s="1"/>
  <c r="X52" i="1"/>
  <c r="U52" i="1"/>
  <c r="R52" i="1"/>
  <c r="O52" i="1"/>
  <c r="L52" i="1"/>
  <c r="I52" i="1"/>
  <c r="F52" i="1"/>
  <c r="C52" i="1"/>
  <c r="X51" i="1"/>
  <c r="V51" i="1"/>
  <c r="W51" i="1" s="1"/>
  <c r="S51" i="1"/>
  <c r="T51" i="1" s="1"/>
  <c r="P51" i="1"/>
  <c r="Q51" i="1" s="1"/>
  <c r="M51" i="1"/>
  <c r="N51" i="1" s="1"/>
  <c r="J51" i="1"/>
  <c r="K51" i="1" s="1"/>
  <c r="H51" i="1"/>
  <c r="G51" i="1"/>
  <c r="D51" i="1"/>
  <c r="E51" i="1" s="1"/>
  <c r="X50" i="1"/>
  <c r="V50" i="1"/>
  <c r="W50" i="1" s="1"/>
  <c r="T50" i="1"/>
  <c r="S50" i="1"/>
  <c r="P50" i="1"/>
  <c r="Q50" i="1" s="1"/>
  <c r="M50" i="1"/>
  <c r="N50" i="1" s="1"/>
  <c r="J50" i="1"/>
  <c r="K50" i="1" s="1"/>
  <c r="G50" i="1"/>
  <c r="H50" i="1" s="1"/>
  <c r="D50" i="1"/>
  <c r="E50" i="1" s="1"/>
  <c r="X49" i="1"/>
  <c r="V49" i="1"/>
  <c r="S49" i="1"/>
  <c r="P49" i="1"/>
  <c r="Q49" i="1" s="1"/>
  <c r="M49" i="1"/>
  <c r="J49" i="1"/>
  <c r="K49" i="1" s="1"/>
  <c r="G49" i="1"/>
  <c r="G52" i="1" s="1"/>
  <c r="D49" i="1"/>
  <c r="E49" i="1" s="1"/>
  <c r="U48" i="1"/>
  <c r="R48" i="1"/>
  <c r="O48" i="1"/>
  <c r="L48" i="1"/>
  <c r="I48" i="1"/>
  <c r="F48" i="1"/>
  <c r="C48" i="1"/>
  <c r="X47" i="1"/>
  <c r="W47" i="1"/>
  <c r="V47" i="1"/>
  <c r="S47" i="1"/>
  <c r="T47" i="1" s="1"/>
  <c r="P47" i="1"/>
  <c r="Q47" i="1" s="1"/>
  <c r="M47" i="1"/>
  <c r="N47" i="1" s="1"/>
  <c r="J47" i="1"/>
  <c r="K47" i="1" s="1"/>
  <c r="G47" i="1"/>
  <c r="H47" i="1" s="1"/>
  <c r="D47" i="1"/>
  <c r="E47" i="1" s="1"/>
  <c r="X46" i="1"/>
  <c r="V46" i="1"/>
  <c r="W46" i="1" s="1"/>
  <c r="S46" i="1"/>
  <c r="T46" i="1" s="1"/>
  <c r="P46" i="1"/>
  <c r="Q46" i="1" s="1"/>
  <c r="M46" i="1"/>
  <c r="N46" i="1" s="1"/>
  <c r="J46" i="1"/>
  <c r="K46" i="1" s="1"/>
  <c r="G46" i="1"/>
  <c r="H46" i="1" s="1"/>
  <c r="D46" i="1"/>
  <c r="E46" i="1" s="1"/>
  <c r="X45" i="1"/>
  <c r="V45" i="1"/>
  <c r="W45" i="1" s="1"/>
  <c r="S45" i="1"/>
  <c r="T45" i="1" s="1"/>
  <c r="P45" i="1"/>
  <c r="Q45" i="1" s="1"/>
  <c r="M45" i="1"/>
  <c r="N45" i="1" s="1"/>
  <c r="K45" i="1"/>
  <c r="J45" i="1"/>
  <c r="G45" i="1"/>
  <c r="H45" i="1" s="1"/>
  <c r="D45" i="1"/>
  <c r="E45" i="1" s="1"/>
  <c r="X44" i="1"/>
  <c r="X48" i="1" s="1"/>
  <c r="V44" i="1"/>
  <c r="W44" i="1" s="1"/>
  <c r="T44" i="1"/>
  <c r="S44" i="1"/>
  <c r="P44" i="1"/>
  <c r="M44" i="1"/>
  <c r="N44" i="1" s="1"/>
  <c r="J44" i="1"/>
  <c r="G44" i="1"/>
  <c r="D44" i="1"/>
  <c r="V43" i="1"/>
  <c r="W43" i="1" s="1"/>
  <c r="U43" i="1"/>
  <c r="R43" i="1"/>
  <c r="O43" i="1"/>
  <c r="L43" i="1"/>
  <c r="I43" i="1"/>
  <c r="G43" i="1"/>
  <c r="H43" i="1" s="1"/>
  <c r="F43" i="1"/>
  <c r="C43" i="1"/>
  <c r="X42" i="1"/>
  <c r="X43" i="1" s="1"/>
  <c r="V42" i="1"/>
  <c r="W42" i="1" s="1"/>
  <c r="S42" i="1"/>
  <c r="S43" i="1" s="1"/>
  <c r="P42" i="1"/>
  <c r="P43" i="1" s="1"/>
  <c r="Q43" i="1" s="1"/>
  <c r="M42" i="1"/>
  <c r="K42" i="1"/>
  <c r="J42" i="1"/>
  <c r="J43" i="1" s="1"/>
  <c r="K43" i="1" s="1"/>
  <c r="H42" i="1"/>
  <c r="G42" i="1"/>
  <c r="D42" i="1"/>
  <c r="D43" i="1" s="1"/>
  <c r="E43" i="1" s="1"/>
  <c r="U40" i="1"/>
  <c r="R40" i="1"/>
  <c r="O40" i="1"/>
  <c r="L40" i="1"/>
  <c r="I40" i="1"/>
  <c r="F40" i="1"/>
  <c r="C40" i="1"/>
  <c r="X39" i="1"/>
  <c r="V39" i="1"/>
  <c r="W39" i="1" s="1"/>
  <c r="S39" i="1"/>
  <c r="T39" i="1" s="1"/>
  <c r="P39" i="1"/>
  <c r="Q39" i="1" s="1"/>
  <c r="N39" i="1"/>
  <c r="M39" i="1"/>
  <c r="J39" i="1"/>
  <c r="K39" i="1" s="1"/>
  <c r="G39" i="1"/>
  <c r="H39" i="1" s="1"/>
  <c r="D39" i="1"/>
  <c r="E39" i="1" s="1"/>
  <c r="X38" i="1"/>
  <c r="V38" i="1"/>
  <c r="W38" i="1" s="1"/>
  <c r="T38" i="1"/>
  <c r="S38" i="1"/>
  <c r="P38" i="1"/>
  <c r="Q38" i="1" s="1"/>
  <c r="M38" i="1"/>
  <c r="N38" i="1" s="1"/>
  <c r="J38" i="1"/>
  <c r="K38" i="1" s="1"/>
  <c r="G38" i="1"/>
  <c r="H38" i="1" s="1"/>
  <c r="D38" i="1"/>
  <c r="E38" i="1" s="1"/>
  <c r="X37" i="1"/>
  <c r="V37" i="1"/>
  <c r="W37" i="1" s="1"/>
  <c r="S37" i="1"/>
  <c r="T37" i="1" s="1"/>
  <c r="P37" i="1"/>
  <c r="Q37" i="1" s="1"/>
  <c r="N37" i="1"/>
  <c r="M37" i="1"/>
  <c r="J37" i="1"/>
  <c r="K37" i="1" s="1"/>
  <c r="G37" i="1"/>
  <c r="H37" i="1" s="1"/>
  <c r="D37" i="1"/>
  <c r="E37" i="1" s="1"/>
  <c r="X36" i="1"/>
  <c r="V36" i="1"/>
  <c r="W36" i="1" s="1"/>
  <c r="T36" i="1"/>
  <c r="S36" i="1"/>
  <c r="P36" i="1"/>
  <c r="Q36" i="1" s="1"/>
  <c r="M36" i="1"/>
  <c r="N36" i="1" s="1"/>
  <c r="J36" i="1"/>
  <c r="K36" i="1" s="1"/>
  <c r="G36" i="1"/>
  <c r="H36" i="1" s="1"/>
  <c r="D36" i="1"/>
  <c r="E36" i="1" s="1"/>
  <c r="X35" i="1"/>
  <c r="V35" i="1"/>
  <c r="W35" i="1" s="1"/>
  <c r="S35" i="1"/>
  <c r="T35" i="1" s="1"/>
  <c r="P35" i="1"/>
  <c r="M35" i="1"/>
  <c r="N35" i="1" s="1"/>
  <c r="J35" i="1"/>
  <c r="K35" i="1" s="1"/>
  <c r="G35" i="1"/>
  <c r="H35" i="1" s="1"/>
  <c r="D35" i="1"/>
  <c r="E35" i="1" s="1"/>
  <c r="X34" i="1"/>
  <c r="V34" i="1"/>
  <c r="W34" i="1" s="1"/>
  <c r="S34" i="1"/>
  <c r="T34" i="1" s="1"/>
  <c r="P34" i="1"/>
  <c r="Q34" i="1" s="1"/>
  <c r="M34" i="1"/>
  <c r="J34" i="1"/>
  <c r="K34" i="1" s="1"/>
  <c r="G34" i="1"/>
  <c r="H34" i="1" s="1"/>
  <c r="D34" i="1"/>
  <c r="E34" i="1" s="1"/>
  <c r="X33" i="1"/>
  <c r="V33" i="1"/>
  <c r="W33" i="1" s="1"/>
  <c r="T33" i="1"/>
  <c r="S33" i="1"/>
  <c r="P33" i="1"/>
  <c r="Q33" i="1" s="1"/>
  <c r="M33" i="1"/>
  <c r="J33" i="1"/>
  <c r="K33" i="1" s="1"/>
  <c r="G33" i="1"/>
  <c r="H33" i="1" s="1"/>
  <c r="D33" i="1"/>
  <c r="E33" i="1" s="1"/>
  <c r="X32" i="1"/>
  <c r="V32" i="1"/>
  <c r="W32" i="1" s="1"/>
  <c r="T32" i="1"/>
  <c r="S32" i="1"/>
  <c r="P32" i="1"/>
  <c r="Q32" i="1" s="1"/>
  <c r="M32" i="1"/>
  <c r="J32" i="1"/>
  <c r="K32" i="1" s="1"/>
  <c r="H32" i="1"/>
  <c r="G32" i="1"/>
  <c r="D32" i="1"/>
  <c r="E32" i="1" s="1"/>
  <c r="X31" i="1"/>
  <c r="V31" i="1"/>
  <c r="W31" i="1" s="1"/>
  <c r="S31" i="1"/>
  <c r="T31" i="1" s="1"/>
  <c r="P31" i="1"/>
  <c r="Q31" i="1" s="1"/>
  <c r="M31" i="1"/>
  <c r="J31" i="1"/>
  <c r="K31" i="1" s="1"/>
  <c r="H31" i="1"/>
  <c r="G31" i="1"/>
  <c r="D31" i="1"/>
  <c r="E31" i="1" s="1"/>
  <c r="X30" i="1"/>
  <c r="V30" i="1"/>
  <c r="W30" i="1" s="1"/>
  <c r="S30" i="1"/>
  <c r="T30" i="1" s="1"/>
  <c r="P30" i="1"/>
  <c r="Q30" i="1" s="1"/>
  <c r="M30" i="1"/>
  <c r="J30" i="1"/>
  <c r="K30" i="1" s="1"/>
  <c r="G30" i="1"/>
  <c r="H30" i="1" s="1"/>
  <c r="D30" i="1"/>
  <c r="E30" i="1" s="1"/>
  <c r="X29" i="1"/>
  <c r="V29" i="1"/>
  <c r="W29" i="1" s="1"/>
  <c r="S29" i="1"/>
  <c r="T29" i="1" s="1"/>
  <c r="P29" i="1"/>
  <c r="Q29" i="1" s="1"/>
  <c r="M29" i="1"/>
  <c r="J29" i="1"/>
  <c r="K29" i="1" s="1"/>
  <c r="G29" i="1"/>
  <c r="H29" i="1" s="1"/>
  <c r="D29" i="1"/>
  <c r="E29" i="1" s="1"/>
  <c r="X28" i="1"/>
  <c r="V28" i="1"/>
  <c r="W28" i="1" s="1"/>
  <c r="S28" i="1"/>
  <c r="T28" i="1" s="1"/>
  <c r="P28" i="1"/>
  <c r="Q28" i="1" s="1"/>
  <c r="M28" i="1"/>
  <c r="N28" i="1" s="1"/>
  <c r="J28" i="1"/>
  <c r="K28" i="1" s="1"/>
  <c r="G28" i="1"/>
  <c r="H28" i="1" s="1"/>
  <c r="D28" i="1"/>
  <c r="E28" i="1" s="1"/>
  <c r="X27" i="1"/>
  <c r="W27" i="1"/>
  <c r="V27" i="1"/>
  <c r="S27" i="1"/>
  <c r="T27" i="1" s="1"/>
  <c r="P27" i="1"/>
  <c r="Q27" i="1" s="1"/>
  <c r="M27" i="1"/>
  <c r="N27" i="1" s="1"/>
  <c r="J27" i="1"/>
  <c r="K27" i="1" s="1"/>
  <c r="G27" i="1"/>
  <c r="H27" i="1" s="1"/>
  <c r="D27" i="1"/>
  <c r="E27" i="1" s="1"/>
  <c r="X26" i="1"/>
  <c r="V26" i="1"/>
  <c r="W26" i="1" s="1"/>
  <c r="S26" i="1"/>
  <c r="T26" i="1" s="1"/>
  <c r="P26" i="1"/>
  <c r="Q26" i="1" s="1"/>
  <c r="M26" i="1"/>
  <c r="N26" i="1" s="1"/>
  <c r="K26" i="1"/>
  <c r="J26" i="1"/>
  <c r="Y26" i="1" s="1"/>
  <c r="Z26" i="1" s="1"/>
  <c r="G26" i="1"/>
  <c r="H26" i="1" s="1"/>
  <c r="D26" i="1"/>
  <c r="E26" i="1" s="1"/>
  <c r="X25" i="1"/>
  <c r="V25" i="1"/>
  <c r="W25" i="1" s="1"/>
  <c r="S25" i="1"/>
  <c r="T25" i="1" s="1"/>
  <c r="P25" i="1"/>
  <c r="Q25" i="1" s="1"/>
  <c r="M25" i="1"/>
  <c r="N25" i="1" s="1"/>
  <c r="J25" i="1"/>
  <c r="G25" i="1"/>
  <c r="H25" i="1" s="1"/>
  <c r="D25" i="1"/>
  <c r="E25" i="1" s="1"/>
  <c r="X24" i="1"/>
  <c r="V24" i="1"/>
  <c r="W24" i="1" s="1"/>
  <c r="S24" i="1"/>
  <c r="T24" i="1" s="1"/>
  <c r="P24" i="1"/>
  <c r="Q24" i="1" s="1"/>
  <c r="M24" i="1"/>
  <c r="N24" i="1" s="1"/>
  <c r="J24" i="1"/>
  <c r="K24" i="1" s="1"/>
  <c r="G24" i="1"/>
  <c r="H24" i="1" s="1"/>
  <c r="D24" i="1"/>
  <c r="E24" i="1" s="1"/>
  <c r="X23" i="1"/>
  <c r="V23" i="1"/>
  <c r="W23" i="1" s="1"/>
  <c r="S23" i="1"/>
  <c r="T23" i="1" s="1"/>
  <c r="P23" i="1"/>
  <c r="Q23" i="1" s="1"/>
  <c r="M23" i="1"/>
  <c r="N23" i="1" s="1"/>
  <c r="J23" i="1"/>
  <c r="K23" i="1" s="1"/>
  <c r="G23" i="1"/>
  <c r="H23" i="1" s="1"/>
  <c r="D23" i="1"/>
  <c r="E23" i="1" s="1"/>
  <c r="X22" i="1"/>
  <c r="V22" i="1"/>
  <c r="W22" i="1" s="1"/>
  <c r="S22" i="1"/>
  <c r="T22" i="1" s="1"/>
  <c r="P22" i="1"/>
  <c r="Q22" i="1" s="1"/>
  <c r="M22" i="1"/>
  <c r="J22" i="1"/>
  <c r="K22" i="1" s="1"/>
  <c r="G22" i="1"/>
  <c r="H22" i="1" s="1"/>
  <c r="D22" i="1"/>
  <c r="E22" i="1" s="1"/>
  <c r="X21" i="1"/>
  <c r="W21" i="1"/>
  <c r="V21" i="1"/>
  <c r="S21" i="1"/>
  <c r="T21" i="1" s="1"/>
  <c r="P21" i="1"/>
  <c r="Q21" i="1" s="1"/>
  <c r="M21" i="1"/>
  <c r="N21" i="1" s="1"/>
  <c r="J21" i="1"/>
  <c r="K21" i="1" s="1"/>
  <c r="G21" i="1"/>
  <c r="H21" i="1" s="1"/>
  <c r="D21" i="1"/>
  <c r="E21" i="1" s="1"/>
  <c r="X20" i="1"/>
  <c r="V20" i="1"/>
  <c r="W20" i="1" s="1"/>
  <c r="S20" i="1"/>
  <c r="T20" i="1" s="1"/>
  <c r="P20" i="1"/>
  <c r="Q20" i="1" s="1"/>
  <c r="M20" i="1"/>
  <c r="N20" i="1" s="1"/>
  <c r="J20" i="1"/>
  <c r="G20" i="1"/>
  <c r="H20" i="1" s="1"/>
  <c r="D20" i="1"/>
  <c r="E20" i="1" s="1"/>
  <c r="X19" i="1"/>
  <c r="V19" i="1"/>
  <c r="W19" i="1" s="1"/>
  <c r="S19" i="1"/>
  <c r="T19" i="1" s="1"/>
  <c r="P19" i="1"/>
  <c r="Q19" i="1" s="1"/>
  <c r="M19" i="1"/>
  <c r="N19" i="1" s="1"/>
  <c r="J19" i="1"/>
  <c r="G19" i="1"/>
  <c r="H19" i="1" s="1"/>
  <c r="D19" i="1"/>
  <c r="E19" i="1" s="1"/>
  <c r="X18" i="1"/>
  <c r="V18" i="1"/>
  <c r="S18" i="1"/>
  <c r="P18" i="1"/>
  <c r="M18" i="1"/>
  <c r="N18" i="1" s="1"/>
  <c r="J18" i="1"/>
  <c r="K18" i="1" s="1"/>
  <c r="H18" i="1"/>
  <c r="G18" i="1"/>
  <c r="D18" i="1"/>
  <c r="U17" i="1"/>
  <c r="R17" i="1"/>
  <c r="O17" i="1"/>
  <c r="L17" i="1"/>
  <c r="I17" i="1"/>
  <c r="F17" i="1"/>
  <c r="C17" i="1"/>
  <c r="X16" i="1"/>
  <c r="V16" i="1"/>
  <c r="W16" i="1" s="1"/>
  <c r="S16" i="1"/>
  <c r="T16" i="1" s="1"/>
  <c r="P16" i="1"/>
  <c r="Q16" i="1" s="1"/>
  <c r="M16" i="1"/>
  <c r="N16" i="1" s="1"/>
  <c r="J16" i="1"/>
  <c r="G16" i="1"/>
  <c r="H16" i="1" s="1"/>
  <c r="D16" i="1"/>
  <c r="E16" i="1" s="1"/>
  <c r="X15" i="1"/>
  <c r="V15" i="1"/>
  <c r="W15" i="1" s="1"/>
  <c r="S15" i="1"/>
  <c r="T15" i="1" s="1"/>
  <c r="P15" i="1"/>
  <c r="Q15" i="1" s="1"/>
  <c r="M15" i="1"/>
  <c r="N15" i="1" s="1"/>
  <c r="J15" i="1"/>
  <c r="G15" i="1"/>
  <c r="H15" i="1" s="1"/>
  <c r="D15" i="1"/>
  <c r="E15" i="1" s="1"/>
  <c r="X14" i="1"/>
  <c r="V14" i="1"/>
  <c r="W14" i="1" s="1"/>
  <c r="S14" i="1"/>
  <c r="T14" i="1" s="1"/>
  <c r="P14" i="1"/>
  <c r="Q14" i="1" s="1"/>
  <c r="M14" i="1"/>
  <c r="N14" i="1" s="1"/>
  <c r="J14" i="1"/>
  <c r="G14" i="1"/>
  <c r="H14" i="1" s="1"/>
  <c r="D14" i="1"/>
  <c r="E14" i="1" s="1"/>
  <c r="X13" i="1"/>
  <c r="V13" i="1"/>
  <c r="W13" i="1" s="1"/>
  <c r="S13" i="1"/>
  <c r="T13" i="1" s="1"/>
  <c r="Q13" i="1"/>
  <c r="P13" i="1"/>
  <c r="M13" i="1"/>
  <c r="N13" i="1" s="1"/>
  <c r="J13" i="1"/>
  <c r="G13" i="1"/>
  <c r="H13" i="1" s="1"/>
  <c r="D13" i="1"/>
  <c r="E13" i="1" s="1"/>
  <c r="X12" i="1"/>
  <c r="V12" i="1"/>
  <c r="W12" i="1" s="1"/>
  <c r="S12" i="1"/>
  <c r="T12" i="1" s="1"/>
  <c r="P12" i="1"/>
  <c r="Q12" i="1" s="1"/>
  <c r="M12" i="1"/>
  <c r="N12" i="1" s="1"/>
  <c r="J12" i="1"/>
  <c r="G12" i="1"/>
  <c r="H12" i="1" s="1"/>
  <c r="D12" i="1"/>
  <c r="E12" i="1" s="1"/>
  <c r="X11" i="1"/>
  <c r="V11" i="1"/>
  <c r="W11" i="1" s="1"/>
  <c r="S11" i="1"/>
  <c r="T11" i="1" s="1"/>
  <c r="P11" i="1"/>
  <c r="Q11" i="1" s="1"/>
  <c r="M11" i="1"/>
  <c r="N11" i="1" s="1"/>
  <c r="J11" i="1"/>
  <c r="Y11" i="1" s="1"/>
  <c r="Z11" i="1" s="1"/>
  <c r="H11" i="1"/>
  <c r="G11" i="1"/>
  <c r="D11" i="1"/>
  <c r="E11" i="1" s="1"/>
  <c r="X10" i="1"/>
  <c r="V10" i="1"/>
  <c r="W10" i="1" s="1"/>
  <c r="S10" i="1"/>
  <c r="T10" i="1" s="1"/>
  <c r="P10" i="1"/>
  <c r="Q10" i="1" s="1"/>
  <c r="M10" i="1"/>
  <c r="N10" i="1" s="1"/>
  <c r="J10" i="1"/>
  <c r="H10" i="1"/>
  <c r="G10" i="1"/>
  <c r="D10" i="1"/>
  <c r="E10" i="1" s="1"/>
  <c r="X9" i="1"/>
  <c r="V9" i="1"/>
  <c r="W9" i="1" s="1"/>
  <c r="S9" i="1"/>
  <c r="T9" i="1" s="1"/>
  <c r="P9" i="1"/>
  <c r="Q9" i="1" s="1"/>
  <c r="M9" i="1"/>
  <c r="N9" i="1" s="1"/>
  <c r="J9" i="1"/>
  <c r="G9" i="1"/>
  <c r="H9" i="1" s="1"/>
  <c r="D9" i="1"/>
  <c r="E9" i="1" s="1"/>
  <c r="X8" i="1"/>
  <c r="V8" i="1"/>
  <c r="W8" i="1" s="1"/>
  <c r="S8" i="1"/>
  <c r="T8" i="1" s="1"/>
  <c r="P8" i="1"/>
  <c r="Q8" i="1" s="1"/>
  <c r="M8" i="1"/>
  <c r="N8" i="1" s="1"/>
  <c r="J8" i="1"/>
  <c r="G8" i="1"/>
  <c r="H8" i="1" s="1"/>
  <c r="D8" i="1"/>
  <c r="E8" i="1" s="1"/>
  <c r="X7" i="1"/>
  <c r="V7" i="1"/>
  <c r="W7" i="1" s="1"/>
  <c r="S7" i="1"/>
  <c r="T7" i="1" s="1"/>
  <c r="P7" i="1"/>
  <c r="Q7" i="1" s="1"/>
  <c r="M7" i="1"/>
  <c r="N7" i="1" s="1"/>
  <c r="J7" i="1"/>
  <c r="G7" i="1"/>
  <c r="H7" i="1" s="1"/>
  <c r="D7" i="1"/>
  <c r="E7" i="1" s="1"/>
  <c r="X6" i="1"/>
  <c r="V6" i="1"/>
  <c r="W6" i="1" s="1"/>
  <c r="S6" i="1"/>
  <c r="T6" i="1" s="1"/>
  <c r="P6" i="1"/>
  <c r="Q6" i="1" s="1"/>
  <c r="M6" i="1"/>
  <c r="N6" i="1" s="1"/>
  <c r="J6" i="1"/>
  <c r="G6" i="1"/>
  <c r="H6" i="1" s="1"/>
  <c r="D6" i="1"/>
  <c r="E6" i="1" s="1"/>
  <c r="X5" i="1"/>
  <c r="X17" i="1" s="1"/>
  <c r="V5" i="1"/>
  <c r="S5" i="1"/>
  <c r="P5" i="1"/>
  <c r="M5" i="1"/>
  <c r="N5" i="1" s="1"/>
  <c r="J5" i="1"/>
  <c r="G5" i="1"/>
  <c r="D5" i="1"/>
  <c r="Q42" i="1" l="1"/>
  <c r="G17" i="1"/>
  <c r="Y13" i="1"/>
  <c r="Z13" i="1" s="1"/>
  <c r="M52" i="1"/>
  <c r="N52" i="1" s="1"/>
  <c r="P52" i="1"/>
  <c r="Q52" i="1" s="1"/>
  <c r="G48" i="1"/>
  <c r="H48" i="1" s="1"/>
  <c r="Q53" i="1"/>
  <c r="Y5" i="1"/>
  <c r="Z5" i="1" s="1"/>
  <c r="Y7" i="1"/>
  <c r="Z7" i="1" s="1"/>
  <c r="Y9" i="1"/>
  <c r="Z9" i="1" s="1"/>
  <c r="Y29" i="1"/>
  <c r="T42" i="1"/>
  <c r="V56" i="1"/>
  <c r="W56" i="1" s="1"/>
  <c r="P59" i="1"/>
  <c r="Q59" i="1" s="1"/>
  <c r="Y25" i="1"/>
  <c r="Z25" i="1" s="1"/>
  <c r="S52" i="1"/>
  <c r="T52" i="1" s="1"/>
  <c r="G56" i="1"/>
  <c r="H56" i="1" s="1"/>
  <c r="P17" i="1"/>
  <c r="S48" i="1"/>
  <c r="T48" i="1" s="1"/>
  <c r="V52" i="1"/>
  <c r="W52" i="1" s="1"/>
  <c r="D56" i="1"/>
  <c r="E56" i="1" s="1"/>
  <c r="J17" i="1"/>
  <c r="K17" i="1" s="1"/>
  <c r="E42" i="1"/>
  <c r="Y45" i="1"/>
  <c r="Z45" i="1" s="1"/>
  <c r="Y47" i="1"/>
  <c r="Z47" i="1" s="1"/>
  <c r="N49" i="1"/>
  <c r="D52" i="1"/>
  <c r="E52" i="1" s="1"/>
  <c r="E54" i="1"/>
  <c r="Y32" i="1"/>
  <c r="Z32" i="1" s="1"/>
  <c r="Q5" i="1"/>
  <c r="Y14" i="1"/>
  <c r="Z14" i="1" s="1"/>
  <c r="Y19" i="1"/>
  <c r="Z19" i="1" s="1"/>
  <c r="Z29" i="1"/>
  <c r="I41" i="1"/>
  <c r="V48" i="1"/>
  <c r="W48" i="1" s="1"/>
  <c r="Y50" i="1"/>
  <c r="Z50" i="1" s="1"/>
  <c r="S17" i="1"/>
  <c r="Y6" i="1"/>
  <c r="Z6" i="1" s="1"/>
  <c r="Y8" i="1"/>
  <c r="Z8" i="1" s="1"/>
  <c r="Y10" i="1"/>
  <c r="Z10" i="1" s="1"/>
  <c r="Y12" i="1"/>
  <c r="Z12" i="1" s="1"/>
  <c r="K19" i="1"/>
  <c r="K25" i="1"/>
  <c r="Y33" i="1"/>
  <c r="Z33" i="1" s="1"/>
  <c r="H44" i="1"/>
  <c r="T49" i="1"/>
  <c r="S56" i="1"/>
  <c r="T56" i="1" s="1"/>
  <c r="V59" i="1"/>
  <c r="V60" i="1" s="1"/>
  <c r="D17" i="1"/>
  <c r="E17" i="1" s="1"/>
  <c r="E5" i="1"/>
  <c r="T5" i="1"/>
  <c r="Y15" i="1"/>
  <c r="Z15" i="1" s="1"/>
  <c r="Y22" i="1"/>
  <c r="Z22" i="1" s="1"/>
  <c r="Y44" i="1"/>
  <c r="Z44" i="1" s="1"/>
  <c r="H52" i="1"/>
  <c r="T53" i="1"/>
  <c r="M59" i="1"/>
  <c r="V17" i="1"/>
  <c r="D40" i="1"/>
  <c r="E40" i="1" s="1"/>
  <c r="Y42" i="1"/>
  <c r="K44" i="1"/>
  <c r="H49" i="1"/>
  <c r="Y58" i="1"/>
  <c r="Z58" i="1" s="1"/>
  <c r="H5" i="1"/>
  <c r="Y16" i="1"/>
  <c r="Z16" i="1" s="1"/>
  <c r="V40" i="1"/>
  <c r="Y20" i="1"/>
  <c r="Z20" i="1" s="1"/>
  <c r="Y31" i="1"/>
  <c r="Z31" i="1" s="1"/>
  <c r="Y49" i="1"/>
  <c r="Y51" i="1"/>
  <c r="Z51" i="1" s="1"/>
  <c r="Q17" i="1"/>
  <c r="T17" i="1"/>
  <c r="H17" i="1"/>
  <c r="W17" i="1"/>
  <c r="D41" i="1"/>
  <c r="E18" i="1"/>
  <c r="S40" i="1"/>
  <c r="K20" i="1"/>
  <c r="N22" i="1"/>
  <c r="Y28" i="1"/>
  <c r="Z28" i="1" s="1"/>
  <c r="L41" i="1"/>
  <c r="L60" i="1" s="1"/>
  <c r="C60" i="1"/>
  <c r="G40" i="1"/>
  <c r="T18" i="1"/>
  <c r="Y23" i="1"/>
  <c r="Z23" i="1" s="1"/>
  <c r="K59" i="1"/>
  <c r="H59" i="1"/>
  <c r="U41" i="1"/>
  <c r="U60" i="1" s="1"/>
  <c r="V41" i="1"/>
  <c r="W40" i="1"/>
  <c r="R41" i="1"/>
  <c r="R60" i="1" s="1"/>
  <c r="P48" i="1"/>
  <c r="Q48" i="1" s="1"/>
  <c r="Q44" i="1"/>
  <c r="I60" i="1"/>
  <c r="M17" i="1"/>
  <c r="K5" i="1"/>
  <c r="W5" i="1"/>
  <c r="K6" i="1"/>
  <c r="K7" i="1"/>
  <c r="K8" i="1"/>
  <c r="K9" i="1"/>
  <c r="K10" i="1"/>
  <c r="K11" i="1"/>
  <c r="K12" i="1"/>
  <c r="K13" i="1"/>
  <c r="K14" i="1"/>
  <c r="K15" i="1"/>
  <c r="K16" i="1"/>
  <c r="F41" i="1"/>
  <c r="F60" i="1" s="1"/>
  <c r="J40" i="1"/>
  <c r="W18" i="1"/>
  <c r="Y21" i="1"/>
  <c r="Z21" i="1" s="1"/>
  <c r="Y43" i="1"/>
  <c r="Z43" i="1" s="1"/>
  <c r="Z42" i="1"/>
  <c r="Q18" i="1"/>
  <c r="P40" i="1"/>
  <c r="O41" i="1"/>
  <c r="O60" i="1" s="1"/>
  <c r="X40" i="1"/>
  <c r="X41" i="1" s="1"/>
  <c r="X60" i="1" s="1"/>
  <c r="Y24" i="1"/>
  <c r="Z24" i="1" s="1"/>
  <c r="D48" i="1"/>
  <c r="E48" i="1" s="1"/>
  <c r="E44" i="1"/>
  <c r="M56" i="1"/>
  <c r="N56" i="1" s="1"/>
  <c r="N53" i="1"/>
  <c r="M40" i="1"/>
  <c r="Y18" i="1"/>
  <c r="Y27" i="1"/>
  <c r="Z27" i="1" s="1"/>
  <c r="Y46" i="1"/>
  <c r="Z46" i="1" s="1"/>
  <c r="Y30" i="1"/>
  <c r="Z30" i="1" s="1"/>
  <c r="Y34" i="1"/>
  <c r="Z34" i="1" s="1"/>
  <c r="Q35" i="1"/>
  <c r="Y35" i="1"/>
  <c r="Z35" i="1" s="1"/>
  <c r="C41" i="1"/>
  <c r="T43" i="1"/>
  <c r="J48" i="1"/>
  <c r="K48" i="1" s="1"/>
  <c r="Y53" i="1"/>
  <c r="Y54" i="1"/>
  <c r="Z54" i="1" s="1"/>
  <c r="Y55" i="1"/>
  <c r="Z55" i="1" s="1"/>
  <c r="J52" i="1"/>
  <c r="K52" i="1" s="1"/>
  <c r="Y57" i="1"/>
  <c r="M43" i="1"/>
  <c r="N43" i="1" s="1"/>
  <c r="J56" i="1"/>
  <c r="K56" i="1" s="1"/>
  <c r="S59" i="1"/>
  <c r="N29" i="1"/>
  <c r="N30" i="1"/>
  <c r="N31" i="1"/>
  <c r="N32" i="1"/>
  <c r="N33" i="1"/>
  <c r="N34" i="1"/>
  <c r="Y36" i="1"/>
  <c r="Z36" i="1" s="1"/>
  <c r="Y37" i="1"/>
  <c r="Z37" i="1" s="1"/>
  <c r="Y38" i="1"/>
  <c r="Z38" i="1" s="1"/>
  <c r="Y39" i="1"/>
  <c r="Z39" i="1" s="1"/>
  <c r="M48" i="1"/>
  <c r="N48" i="1" s="1"/>
  <c r="N42" i="1"/>
  <c r="W49" i="1"/>
  <c r="H57" i="1"/>
  <c r="W58" i="1"/>
  <c r="N59" i="1"/>
  <c r="W53" i="1"/>
  <c r="W59" i="1" l="1"/>
  <c r="Y52" i="1"/>
  <c r="Z52" i="1" s="1"/>
  <c r="D60" i="1"/>
  <c r="E60" i="1" s="1"/>
  <c r="Z49" i="1"/>
  <c r="Y17" i="1"/>
  <c r="P41" i="1"/>
  <c r="Q40" i="1"/>
  <c r="Z57" i="1"/>
  <c r="Y59" i="1"/>
  <c r="Y40" i="1"/>
  <c r="Z18" i="1"/>
  <c r="N17" i="1"/>
  <c r="W41" i="1"/>
  <c r="Z17" i="1"/>
  <c r="M41" i="1"/>
  <c r="N41" i="1" s="1"/>
  <c r="N40" i="1"/>
  <c r="E41" i="1"/>
  <c r="J41" i="1"/>
  <c r="K41" i="1" s="1"/>
  <c r="K40" i="1"/>
  <c r="G41" i="1"/>
  <c r="H40" i="1"/>
  <c r="Y48" i="1"/>
  <c r="Z48" i="1" s="1"/>
  <c r="T59" i="1"/>
  <c r="W60" i="1"/>
  <c r="Y56" i="1"/>
  <c r="Z56" i="1" s="1"/>
  <c r="Z53" i="1"/>
  <c r="T40" i="1"/>
  <c r="S41" i="1"/>
  <c r="T41" i="1" s="1"/>
  <c r="M60" i="1" l="1"/>
  <c r="N60" i="1" s="1"/>
  <c r="Z59" i="1"/>
  <c r="J60" i="1"/>
  <c r="S60" i="1"/>
  <c r="Q41" i="1"/>
  <c r="P60" i="1"/>
  <c r="Y41" i="1"/>
  <c r="Z41" i="1" s="1"/>
  <c r="Z40" i="1"/>
  <c r="H41" i="1"/>
  <c r="G60" i="1"/>
  <c r="H60" i="1" l="1"/>
  <c r="T60" i="1"/>
  <c r="K60" i="1"/>
  <c r="Q60" i="1"/>
  <c r="Y60" i="1"/>
  <c r="Z60" i="1" l="1"/>
</calcChain>
</file>

<file path=xl/sharedStrings.xml><?xml version="1.0" encoding="utf-8"?>
<sst xmlns="http://schemas.openxmlformats.org/spreadsheetml/2006/main" count="93" uniqueCount="72">
  <si>
    <t xml:space="preserve"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</si>
  <si>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Convener:</t>
  </si>
  <si>
    <r>
      <t xml:space="preserve">16.ANNUAL CREDIT PLAN 2021-22 - BANK-WISE ACHIEVEMENT as on  31.12.2021 </t>
    </r>
    <r>
      <rPr>
        <b/>
        <sz val="8"/>
        <color rgb="FF0070C0"/>
        <rFont val="Century Gothic"/>
        <family val="2"/>
      </rPr>
      <t>(Amount in crores )</t>
    </r>
  </si>
  <si>
    <t>S.No</t>
  </si>
  <si>
    <t>Name of the Bank</t>
  </si>
  <si>
    <t>MSME</t>
  </si>
  <si>
    <t>Export Credit</t>
  </si>
  <si>
    <t>Education Loans</t>
  </si>
  <si>
    <t>Housing Loans</t>
  </si>
  <si>
    <t xml:space="preserve">Social infrastructure </t>
  </si>
  <si>
    <t>Renewable</t>
  </si>
  <si>
    <t>Others</t>
  </si>
  <si>
    <t>Total Others' Under Priority Sector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</si>
  <si>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</si>
  <si>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</si>
  <si>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</si>
  <si>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</si>
  <si>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</si>
  <si>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</si>
  <si>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</si>
  <si>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</si>
  <si>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</si>
  <si>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</si>
  <si>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</si>
  <si>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</si>
  <si>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</si>
  <si>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</si>
  <si>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</si>
  <si>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</si>
  <si>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</si>
  <si>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</si>
  <si>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</si>
  <si>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</si>
  <si>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</si>
  <si>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</si>
  <si>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</si>
  <si>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</si>
  <si>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</si>
  <si>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</si>
  <si>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</si>
  <si>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</si>
  <si>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</si>
  <si>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</si>
  <si>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</si>
  <si>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</si>
  <si>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</si>
  <si>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</si>
  <si>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</si>
  <si>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</si>
  <si>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</si>
  <si>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</si>
  <si>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</si>
  <si>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</si>
  <si>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</si>
  <si>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</si>
  <si>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</si>
  <si>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</si>
  <si>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</si>
  <si>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</si>
  <si>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</si>
  <si>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</si>
  <si>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</si>
  <si>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</si>
  <si>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</si>
  <si>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</si>
  <si>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</si>
  <si>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</t>
  </si>
  <si>
    <t>Payment Banks Total</t>
  </si>
  <si>
    <t>A.P.S.F.C</t>
  </si>
  <si>
    <t>FSCS</t>
  </si>
  <si>
    <t>Others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</si>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</sst>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\-0;\-;@"/>
    <numFmt numFmtId="165" formatCode="0.00;\-0.00;\-;@"/>
    <numFmt numFmtId="166" formatCode="0.0000_ ;\-0.0000\ "/>
    <numFmt numFmtId="167" formatCode="0.0;\-0.0;\-;@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8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/>
    </xf>
    <xf numFmtId="165" fontId="5" fillId="0" borderId="5" xfId="0" applyNumberFormat="1" applyFont="1" applyBorder="1"/>
    <xf numFmtId="165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5" fontId="1" fillId="2" borderId="5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5" fontId="5" fillId="2" borderId="3" xfId="0" applyNumberFormat="1" applyFont="1" applyFill="1" applyBorder="1"/>
    <xf numFmtId="166" fontId="1" fillId="0" borderId="0" xfId="0" applyNumberFormat="1" applyFont="1"/>
    <xf numFmtId="165" fontId="1" fillId="3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5" fontId="5" fillId="4" borderId="1" xfId="0" applyNumberFormat="1" applyFont="1" applyFill="1" applyBorder="1"/>
    <xf numFmtId="165" fontId="5" fillId="4" borderId="3" xfId="0" applyNumberFormat="1" applyFont="1" applyFill="1" applyBorder="1"/>
    <xf numFmtId="165" fontId="1" fillId="4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167" fontId="1" fillId="4" borderId="5" xfId="0" applyNumberFormat="1" applyFont="1" applyFill="1" applyBorder="1" applyAlignment="1">
      <alignment horizontal="right"/>
    </xf>
    <xf numFmtId="165" fontId="6" fillId="3" borderId="0" xfId="0" applyNumberFormat="1" applyFont="1" applyFill="1"/>
    <xf numFmtId="165" fontId="6" fillId="3" borderId="0" xfId="0" applyNumberFormat="1" applyFont="1" applyFill="1" applyAlignment="1">
      <alignment horizontal="center"/>
    </xf>
    <xf numFmtId="2" fontId="6" fillId="3" borderId="0" xfId="0" applyNumberFormat="1" applyFont="1" applyFill="1"/>
    <xf numFmtId="0" fontId="6" fillId="3" borderId="0" xfId="0" applyFont="1" applyFill="1"/>
    <xf numFmtId="165" fontId="1" fillId="0" borderId="0" xfId="0" applyNumberFormat="1" applyFont="1"/>
    <xf numFmtId="0" fontId="1" fillId="0" borderId="0" xfId="0" applyFont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/>
    </xf>
    <xf numFmtId="165" fontId="5" fillId="2" borderId="3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333375</xdr:colOff>
      <xdr:row>0</xdr:row>
      <xdr:rowOff>76200</xdr:rowOff>
    </xdr:from>
    <xdr:to>
      <xdr:col>25</xdr:col>
      <xdr:colOff>133350</xdr:colOff>
      <xdr:row>0</xdr:row>
      <xdr:rowOff>361950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45FCDA6A-8FF9-406B-9C56-BD785F696A23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16268700" y="76200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1-22\218\New%20Portal%20CQR_218\CQR%20consolidation%20Dec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NCH NETWORK"/>
      <sheetName val="BUSINESS FIGURES"/>
      <sheetName val="AGR"/>
      <sheetName val="MSMEOPS"/>
      <sheetName val="NPS"/>
      <sheetName val="CGSSOLD"/>
      <sheetName val="CGSS"/>
      <sheetName val="SGSS"/>
      <sheetName val="Statutory"/>
      <sheetName val="CGCSFinanceunder"/>
      <sheetName val="FinanceCCRC"/>
      <sheetName val="Agenda Table"/>
    </sheetNames>
    <sheetDataSet>
      <sheetData sheetId="0"/>
      <sheetData sheetId="1"/>
      <sheetData sheetId="2"/>
      <sheetData sheetId="3">
        <row r="5">
          <cell r="DA5">
            <v>957.24</v>
          </cell>
          <cell r="EB5">
            <v>0</v>
          </cell>
          <cell r="EK5">
            <v>24.38</v>
          </cell>
          <cell r="ET5">
            <v>149.57</v>
          </cell>
          <cell r="FC5">
            <v>0</v>
          </cell>
          <cell r="FL5">
            <v>0.3</v>
          </cell>
          <cell r="FU5"/>
          <cell r="GD5">
            <v>0</v>
          </cell>
        </row>
        <row r="6">
          <cell r="DA6">
            <v>1152.03</v>
          </cell>
          <cell r="EB6">
            <v>0</v>
          </cell>
          <cell r="EK6">
            <v>13.77</v>
          </cell>
          <cell r="ET6">
            <v>132.04</v>
          </cell>
          <cell r="FC6">
            <v>0</v>
          </cell>
          <cell r="FL6">
            <v>0</v>
          </cell>
          <cell r="FU6"/>
          <cell r="GD6">
            <v>1.61</v>
          </cell>
        </row>
        <row r="7">
          <cell r="DA7">
            <v>60.39</v>
          </cell>
          <cell r="EB7">
            <v>0</v>
          </cell>
          <cell r="EK7">
            <v>1.71</v>
          </cell>
          <cell r="ET7">
            <v>7.84</v>
          </cell>
          <cell r="FC7">
            <v>0</v>
          </cell>
          <cell r="FL7">
            <v>0</v>
          </cell>
          <cell r="FU7"/>
          <cell r="GD7">
            <v>98.58</v>
          </cell>
        </row>
        <row r="8">
          <cell r="DA8">
            <v>1710.3199999999997</v>
          </cell>
          <cell r="EB8">
            <v>0</v>
          </cell>
          <cell r="EK8">
            <v>102.66999999999999</v>
          </cell>
          <cell r="ET8">
            <v>179.61999999999998</v>
          </cell>
          <cell r="FC8">
            <v>0</v>
          </cell>
          <cell r="FL8">
            <v>0</v>
          </cell>
          <cell r="FU8"/>
          <cell r="GD8">
            <v>2.6199999999997203</v>
          </cell>
        </row>
        <row r="9">
          <cell r="DA9">
            <v>318.94</v>
          </cell>
          <cell r="EB9">
            <v>0</v>
          </cell>
          <cell r="EK9">
            <v>6.72</v>
          </cell>
          <cell r="ET9">
            <v>39.659999999999997</v>
          </cell>
          <cell r="FC9">
            <v>4.58</v>
          </cell>
          <cell r="FL9">
            <v>0</v>
          </cell>
          <cell r="FU9"/>
          <cell r="GD9">
            <v>0</v>
          </cell>
        </row>
        <row r="10">
          <cell r="DA10">
            <v>1904.63</v>
          </cell>
          <cell r="EB10">
            <v>0</v>
          </cell>
          <cell r="EK10">
            <v>46.98</v>
          </cell>
          <cell r="ET10">
            <v>54.93</v>
          </cell>
          <cell r="FC10">
            <v>3.96</v>
          </cell>
          <cell r="FL10">
            <v>0.04</v>
          </cell>
          <cell r="FU10"/>
          <cell r="GD10">
            <v>0</v>
          </cell>
        </row>
        <row r="11">
          <cell r="DA11">
            <v>293.83999999999997</v>
          </cell>
          <cell r="EB11">
            <v>0</v>
          </cell>
          <cell r="EK11">
            <v>6.27</v>
          </cell>
          <cell r="ET11">
            <v>60.85</v>
          </cell>
          <cell r="FC11">
            <v>0</v>
          </cell>
          <cell r="FL11">
            <v>0</v>
          </cell>
          <cell r="FU11"/>
          <cell r="GD11">
            <v>0</v>
          </cell>
        </row>
        <row r="12">
          <cell r="DA12">
            <v>262.69</v>
          </cell>
          <cell r="EB12">
            <v>0</v>
          </cell>
          <cell r="EK12">
            <v>10.52</v>
          </cell>
          <cell r="ET12">
            <v>49.05</v>
          </cell>
          <cell r="FC12">
            <v>0</v>
          </cell>
          <cell r="FL12">
            <v>0</v>
          </cell>
          <cell r="FU12"/>
          <cell r="GD12">
            <v>2.5499999999999998</v>
          </cell>
        </row>
        <row r="13">
          <cell r="DA13">
            <v>3.29</v>
          </cell>
          <cell r="EB13">
            <v>0</v>
          </cell>
          <cell r="EK13">
            <v>0.25</v>
          </cell>
          <cell r="ET13">
            <v>1.27</v>
          </cell>
          <cell r="FC13">
            <v>0</v>
          </cell>
          <cell r="FL13">
            <v>0</v>
          </cell>
          <cell r="FU13"/>
          <cell r="GD13">
            <v>1.38</v>
          </cell>
        </row>
        <row r="14">
          <cell r="DA14">
            <v>69.150000000000006</v>
          </cell>
          <cell r="EB14">
            <v>0</v>
          </cell>
          <cell r="EK14">
            <v>2.06</v>
          </cell>
          <cell r="ET14">
            <v>12.38</v>
          </cell>
          <cell r="FC14">
            <v>0</v>
          </cell>
          <cell r="FL14">
            <v>0</v>
          </cell>
          <cell r="FU14"/>
          <cell r="GD14">
            <v>144.33000000000001</v>
          </cell>
        </row>
        <row r="15">
          <cell r="DA15">
            <v>8484.44</v>
          </cell>
          <cell r="EB15">
            <v>132.38</v>
          </cell>
          <cell r="EK15">
            <v>58</v>
          </cell>
          <cell r="ET15">
            <v>311.35000000000002</v>
          </cell>
          <cell r="FC15">
            <v>6.35</v>
          </cell>
          <cell r="FL15">
            <v>0</v>
          </cell>
          <cell r="FU15"/>
          <cell r="GD15">
            <v>0</v>
          </cell>
        </row>
        <row r="16">
          <cell r="DA16">
            <v>10363.411200000002</v>
          </cell>
          <cell r="EB16">
            <v>0</v>
          </cell>
          <cell r="EK16">
            <v>175.04592</v>
          </cell>
          <cell r="ET16">
            <v>350.95852450000001</v>
          </cell>
          <cell r="FC16">
            <v>0</v>
          </cell>
          <cell r="FL16">
            <v>0</v>
          </cell>
          <cell r="FU16"/>
          <cell r="GD16">
            <v>0</v>
          </cell>
        </row>
        <row r="18">
          <cell r="DA18">
            <v>809.29</v>
          </cell>
          <cell r="EB18">
            <v>16.96</v>
          </cell>
          <cell r="EK18">
            <v>16.02</v>
          </cell>
          <cell r="ET18">
            <v>56.41</v>
          </cell>
          <cell r="FC18">
            <v>0.71</v>
          </cell>
          <cell r="FL18">
            <v>0</v>
          </cell>
          <cell r="FU18"/>
          <cell r="GD18">
            <v>5.64</v>
          </cell>
        </row>
        <row r="19">
          <cell r="DA19">
            <v>2.56</v>
          </cell>
          <cell r="EB19">
            <v>0</v>
          </cell>
          <cell r="EK19">
            <v>0</v>
          </cell>
          <cell r="ET19">
            <v>8.4499999999999993</v>
          </cell>
          <cell r="FC19">
            <v>0</v>
          </cell>
          <cell r="FL19">
            <v>0</v>
          </cell>
          <cell r="FU19"/>
          <cell r="GD19">
            <v>240.99</v>
          </cell>
        </row>
        <row r="20">
          <cell r="DA20">
            <v>0.05</v>
          </cell>
          <cell r="EB20">
            <v>0</v>
          </cell>
          <cell r="EK20">
            <v>0</v>
          </cell>
          <cell r="ET20">
            <v>0</v>
          </cell>
          <cell r="FC20">
            <v>0</v>
          </cell>
          <cell r="FL20">
            <v>0</v>
          </cell>
          <cell r="FU20"/>
          <cell r="GD20">
            <v>3.21</v>
          </cell>
        </row>
        <row r="21">
          <cell r="DA21">
            <v>200.79999999999998</v>
          </cell>
          <cell r="EB21">
            <v>0</v>
          </cell>
          <cell r="EK21">
            <v>0.06</v>
          </cell>
          <cell r="ET21">
            <v>0.91</v>
          </cell>
          <cell r="FC21">
            <v>0</v>
          </cell>
          <cell r="FL21">
            <v>0</v>
          </cell>
          <cell r="FU21"/>
          <cell r="GD21">
            <v>0.18</v>
          </cell>
        </row>
        <row r="22">
          <cell r="DA22">
            <v>85.248599999999996</v>
          </cell>
          <cell r="EB22">
            <v>0</v>
          </cell>
          <cell r="EK22">
            <v>0.63500000000000001</v>
          </cell>
          <cell r="ET22">
            <v>14.719200000000001</v>
          </cell>
          <cell r="FC22">
            <v>0</v>
          </cell>
          <cell r="FL22">
            <v>0</v>
          </cell>
          <cell r="FU22">
            <v>0</v>
          </cell>
          <cell r="GD22">
            <v>0.05</v>
          </cell>
        </row>
        <row r="23">
          <cell r="DA23">
            <v>31.9</v>
          </cell>
          <cell r="EB23">
            <v>0</v>
          </cell>
          <cell r="EK23">
            <v>0.37</v>
          </cell>
          <cell r="ET23">
            <v>20.54</v>
          </cell>
          <cell r="FC23">
            <v>0.09</v>
          </cell>
          <cell r="FL23">
            <v>0</v>
          </cell>
          <cell r="FU23"/>
          <cell r="GD23">
            <v>0</v>
          </cell>
        </row>
        <row r="24">
          <cell r="DA24">
            <v>0</v>
          </cell>
          <cell r="EB24">
            <v>0</v>
          </cell>
          <cell r="EK24">
            <v>0.18</v>
          </cell>
          <cell r="ET24">
            <v>4.3600000000000003</v>
          </cell>
          <cell r="FC24">
            <v>0</v>
          </cell>
          <cell r="FL24">
            <v>0</v>
          </cell>
          <cell r="FU24"/>
          <cell r="GD24">
            <v>0</v>
          </cell>
        </row>
        <row r="25">
          <cell r="DA25">
            <v>66.08</v>
          </cell>
          <cell r="EB25">
            <v>0</v>
          </cell>
          <cell r="EK25">
            <v>0.86</v>
          </cell>
          <cell r="ET25">
            <v>2.94</v>
          </cell>
          <cell r="FC25">
            <v>0</v>
          </cell>
          <cell r="FL25">
            <v>0</v>
          </cell>
          <cell r="FU25"/>
          <cell r="GD25">
            <v>0.04</v>
          </cell>
        </row>
        <row r="26">
          <cell r="DA26">
            <v>1497.98</v>
          </cell>
          <cell r="EB26">
            <v>0</v>
          </cell>
          <cell r="EK26">
            <v>0.34</v>
          </cell>
          <cell r="ET26">
            <v>8.7899999999999991</v>
          </cell>
          <cell r="FC26">
            <v>0</v>
          </cell>
          <cell r="FL26">
            <v>0</v>
          </cell>
          <cell r="FU26"/>
          <cell r="GD26">
            <v>44.51</v>
          </cell>
        </row>
        <row r="27">
          <cell r="DA27">
            <v>3014.7200000000003</v>
          </cell>
          <cell r="EB27">
            <v>9.3000000000000007</v>
          </cell>
          <cell r="EK27">
            <v>15.09</v>
          </cell>
          <cell r="ET27">
            <v>83.63</v>
          </cell>
          <cell r="FC27">
            <v>0</v>
          </cell>
          <cell r="FL27">
            <v>0</v>
          </cell>
          <cell r="FU27"/>
          <cell r="GD27">
            <v>0</v>
          </cell>
        </row>
        <row r="28">
          <cell r="DA28">
            <v>222.15000000000003</v>
          </cell>
          <cell r="EB28">
            <v>0</v>
          </cell>
          <cell r="EK28">
            <v>4.71</v>
          </cell>
          <cell r="ET28">
            <v>63.23</v>
          </cell>
          <cell r="FC28">
            <v>0.01</v>
          </cell>
          <cell r="FL28">
            <v>0</v>
          </cell>
          <cell r="FU28"/>
          <cell r="GD28">
            <v>0</v>
          </cell>
        </row>
        <row r="29">
          <cell r="DA29">
            <v>188.44</v>
          </cell>
          <cell r="EB29">
            <v>0</v>
          </cell>
          <cell r="EK29">
            <v>0</v>
          </cell>
          <cell r="ET29">
            <v>21.89</v>
          </cell>
          <cell r="FC29">
            <v>0</v>
          </cell>
          <cell r="FL29">
            <v>0</v>
          </cell>
          <cell r="FU29"/>
          <cell r="GD29">
            <v>0</v>
          </cell>
        </row>
        <row r="30">
          <cell r="DA30">
            <v>986.31</v>
          </cell>
          <cell r="EB30">
            <v>2.5</v>
          </cell>
          <cell r="EK30">
            <v>0</v>
          </cell>
          <cell r="ET30">
            <v>8.23</v>
          </cell>
          <cell r="FC30">
            <v>0</v>
          </cell>
          <cell r="FL30">
            <v>0</v>
          </cell>
          <cell r="FU30"/>
          <cell r="GD30">
            <v>0</v>
          </cell>
        </row>
        <row r="31">
          <cell r="DA31">
            <v>134.38</v>
          </cell>
          <cell r="EB31">
            <v>0</v>
          </cell>
          <cell r="EK31">
            <v>4.6399999999999997</v>
          </cell>
          <cell r="ET31">
            <v>15.96</v>
          </cell>
          <cell r="FC31">
            <v>0</v>
          </cell>
          <cell r="FL31">
            <v>0</v>
          </cell>
          <cell r="FU31"/>
          <cell r="GD31">
            <v>1.26</v>
          </cell>
        </row>
        <row r="32">
          <cell r="DA32">
            <v>344.53999999999996</v>
          </cell>
          <cell r="EB32">
            <v>94.12</v>
          </cell>
          <cell r="EK32">
            <v>1.81</v>
          </cell>
          <cell r="ET32">
            <v>15.88</v>
          </cell>
          <cell r="FC32">
            <v>0</v>
          </cell>
          <cell r="FL32">
            <v>1</v>
          </cell>
          <cell r="FU32"/>
          <cell r="GD32">
            <v>0.16</v>
          </cell>
        </row>
        <row r="33">
          <cell r="DA33">
            <v>626.87</v>
          </cell>
          <cell r="EB33">
            <v>0</v>
          </cell>
          <cell r="EK33">
            <v>0</v>
          </cell>
          <cell r="ET33">
            <v>0.63</v>
          </cell>
          <cell r="FC33">
            <v>0</v>
          </cell>
          <cell r="FL33">
            <v>0</v>
          </cell>
          <cell r="FU33"/>
          <cell r="GD33">
            <v>0.47</v>
          </cell>
        </row>
        <row r="34">
          <cell r="DA34">
            <v>0.97</v>
          </cell>
          <cell r="EB34">
            <v>0</v>
          </cell>
          <cell r="EK34">
            <v>0</v>
          </cell>
          <cell r="ET34">
            <v>0.02</v>
          </cell>
          <cell r="FC34">
            <v>0</v>
          </cell>
          <cell r="FL34">
            <v>0</v>
          </cell>
          <cell r="FU34"/>
          <cell r="GD34">
            <v>0</v>
          </cell>
        </row>
        <row r="35">
          <cell r="DA35">
            <v>77.039999999999992</v>
          </cell>
          <cell r="EB35">
            <v>0</v>
          </cell>
          <cell r="EK35">
            <v>0</v>
          </cell>
          <cell r="ET35">
            <v>0</v>
          </cell>
          <cell r="FC35">
            <v>0</v>
          </cell>
          <cell r="FL35">
            <v>0</v>
          </cell>
          <cell r="FU35"/>
          <cell r="GD35">
            <v>0</v>
          </cell>
        </row>
        <row r="36">
          <cell r="DA36">
            <v>11.5</v>
          </cell>
          <cell r="EB36">
            <v>0</v>
          </cell>
          <cell r="EK36">
            <v>0.02</v>
          </cell>
          <cell r="ET36">
            <v>7.5</v>
          </cell>
          <cell r="FC36">
            <v>0</v>
          </cell>
          <cell r="FL36">
            <v>0</v>
          </cell>
          <cell r="FU36"/>
          <cell r="GD36">
            <v>1.1200000000000001</v>
          </cell>
        </row>
        <row r="37">
          <cell r="DA37">
            <v>43.620000000000005</v>
          </cell>
          <cell r="EB37">
            <v>0</v>
          </cell>
          <cell r="EK37">
            <v>0.16</v>
          </cell>
          <cell r="ET37">
            <v>2.56</v>
          </cell>
          <cell r="FC37">
            <v>0</v>
          </cell>
          <cell r="FL37">
            <v>0</v>
          </cell>
          <cell r="FU37"/>
          <cell r="GD37">
            <v>0.39</v>
          </cell>
        </row>
        <row r="38">
          <cell r="DA38">
            <v>526.27</v>
          </cell>
          <cell r="EB38">
            <v>0</v>
          </cell>
          <cell r="EK38">
            <v>0.16</v>
          </cell>
          <cell r="ET38">
            <v>17.88</v>
          </cell>
          <cell r="FC38">
            <v>0.08</v>
          </cell>
          <cell r="FL38">
            <v>0</v>
          </cell>
          <cell r="FU38"/>
          <cell r="GD38">
            <v>7.0000000000000007E-2</v>
          </cell>
        </row>
        <row r="39">
          <cell r="DA39">
            <v>454.96000000000004</v>
          </cell>
          <cell r="EB39">
            <v>5.5</v>
          </cell>
          <cell r="EK39">
            <v>0</v>
          </cell>
          <cell r="ET39">
            <v>2.34</v>
          </cell>
          <cell r="FC39">
            <v>0</v>
          </cell>
          <cell r="FL39">
            <v>0</v>
          </cell>
          <cell r="FU39"/>
          <cell r="GD39">
            <v>1.04</v>
          </cell>
        </row>
        <row r="42">
          <cell r="DA42">
            <v>31.296799999999998</v>
          </cell>
          <cell r="EB42">
            <v>0</v>
          </cell>
          <cell r="EK42">
            <v>20.565899999999999</v>
          </cell>
          <cell r="ET42">
            <v>34.169899999999998</v>
          </cell>
          <cell r="FC42">
            <v>0</v>
          </cell>
          <cell r="FL42">
            <v>0</v>
          </cell>
          <cell r="FU42">
            <v>436.01819999999998</v>
          </cell>
          <cell r="GD42">
            <v>1112.0103999999999</v>
          </cell>
        </row>
        <row r="45">
          <cell r="DA45">
            <v>702.05489999999998</v>
          </cell>
          <cell r="EB45">
            <v>0</v>
          </cell>
          <cell r="EK45">
            <v>6.3014000000000001</v>
          </cell>
          <cell r="ET45">
            <v>68.605400000000003</v>
          </cell>
          <cell r="FC45">
            <v>0</v>
          </cell>
          <cell r="FL45">
            <v>0</v>
          </cell>
          <cell r="FU45">
            <v>0</v>
          </cell>
          <cell r="GD45">
            <v>1193.0181</v>
          </cell>
        </row>
        <row r="46">
          <cell r="DA46">
            <v>302.67439999999999</v>
          </cell>
          <cell r="EB46">
            <v>0</v>
          </cell>
          <cell r="EK46">
            <v>0.78029999999999999</v>
          </cell>
          <cell r="ET46">
            <v>238.7978</v>
          </cell>
          <cell r="FC46">
            <v>0</v>
          </cell>
          <cell r="FL46">
            <v>0.1527</v>
          </cell>
          <cell r="FU46">
            <v>6.7213000000000003</v>
          </cell>
          <cell r="GD46">
            <v>0.37130000000000002</v>
          </cell>
        </row>
        <row r="47">
          <cell r="DA47">
            <v>535.37</v>
          </cell>
          <cell r="EB47">
            <v>0</v>
          </cell>
          <cell r="EK47">
            <v>8.9600000000000009</v>
          </cell>
          <cell r="ET47">
            <v>54.03</v>
          </cell>
          <cell r="FC47">
            <v>0</v>
          </cell>
          <cell r="FL47">
            <v>0.02</v>
          </cell>
          <cell r="FU47"/>
          <cell r="GD47">
            <v>0</v>
          </cell>
        </row>
        <row r="48">
          <cell r="DA48">
            <v>473.76</v>
          </cell>
          <cell r="EB48">
            <v>0</v>
          </cell>
          <cell r="EK48">
            <v>6.28</v>
          </cell>
          <cell r="ET48">
            <v>77.33</v>
          </cell>
          <cell r="FC48">
            <v>0</v>
          </cell>
          <cell r="FL48">
            <v>0</v>
          </cell>
          <cell r="FU48"/>
          <cell r="GD48">
            <v>14.12</v>
          </cell>
        </row>
        <row r="50">
          <cell r="DA50">
            <v>56.65</v>
          </cell>
          <cell r="EB50">
            <v>0</v>
          </cell>
          <cell r="EK50">
            <v>0</v>
          </cell>
          <cell r="ET50">
            <v>1.1299999999999999</v>
          </cell>
          <cell r="FC50">
            <v>0</v>
          </cell>
          <cell r="FL50">
            <v>0</v>
          </cell>
          <cell r="FU50">
            <v>0</v>
          </cell>
          <cell r="GD50">
            <v>0</v>
          </cell>
        </row>
        <row r="51">
          <cell r="DA51">
            <v>0</v>
          </cell>
          <cell r="EB51">
            <v>0</v>
          </cell>
          <cell r="EK51">
            <v>0</v>
          </cell>
          <cell r="ET51">
            <v>4.3600000000000003</v>
          </cell>
          <cell r="FC51">
            <v>0</v>
          </cell>
          <cell r="FL51">
            <v>0</v>
          </cell>
          <cell r="FU51"/>
          <cell r="GD51">
            <v>40.090000000000003</v>
          </cell>
        </row>
        <row r="52">
          <cell r="DA52">
            <v>0.02</v>
          </cell>
          <cell r="EB52">
            <v>0</v>
          </cell>
          <cell r="EK52">
            <v>0</v>
          </cell>
          <cell r="ET52">
            <v>0</v>
          </cell>
          <cell r="FC52">
            <v>0</v>
          </cell>
          <cell r="FL52">
            <v>0</v>
          </cell>
          <cell r="FU52"/>
          <cell r="GD52">
            <v>0</v>
          </cell>
        </row>
        <row r="54">
          <cell r="DA54">
            <v>0</v>
          </cell>
          <cell r="EB54">
            <v>0</v>
          </cell>
          <cell r="EK54">
            <v>0</v>
          </cell>
          <cell r="ET54">
            <v>0</v>
          </cell>
          <cell r="FC54">
            <v>0</v>
          </cell>
          <cell r="FL54">
            <v>0</v>
          </cell>
          <cell r="FU54"/>
          <cell r="GD54">
            <v>0</v>
          </cell>
        </row>
        <row r="55">
          <cell r="DA55">
            <v>0</v>
          </cell>
          <cell r="EB55">
            <v>0</v>
          </cell>
          <cell r="EK55">
            <v>0</v>
          </cell>
          <cell r="ET55">
            <v>0</v>
          </cell>
          <cell r="FC55">
            <v>0</v>
          </cell>
          <cell r="FL55">
            <v>0</v>
          </cell>
          <cell r="FU55"/>
          <cell r="GD55">
            <v>0</v>
          </cell>
        </row>
        <row r="56">
          <cell r="DA56">
            <v>0</v>
          </cell>
          <cell r="EB56">
            <v>0</v>
          </cell>
          <cell r="EK56">
            <v>0</v>
          </cell>
          <cell r="ET56">
            <v>0</v>
          </cell>
          <cell r="FC56">
            <v>0</v>
          </cell>
          <cell r="FL56">
            <v>0</v>
          </cell>
          <cell r="FU56"/>
          <cell r="GD56">
            <v>0</v>
          </cell>
        </row>
        <row r="58">
          <cell r="DA58">
            <v>117.32</v>
          </cell>
          <cell r="EB58">
            <v>0</v>
          </cell>
          <cell r="EK58">
            <v>0</v>
          </cell>
          <cell r="ET58">
            <v>0</v>
          </cell>
          <cell r="FC58">
            <v>0</v>
          </cell>
          <cell r="FL58">
            <v>0</v>
          </cell>
          <cell r="FU58"/>
          <cell r="GD58">
            <v>0</v>
          </cell>
        </row>
        <row r="59">
          <cell r="EB59">
            <v>0</v>
          </cell>
          <cell r="EK59">
            <v>0</v>
          </cell>
          <cell r="ET59">
            <v>0</v>
          </cell>
          <cell r="FC59">
            <v>0</v>
          </cell>
          <cell r="FL59">
            <v>0</v>
          </cell>
          <cell r="FU59">
            <v>0</v>
          </cell>
          <cell r="GD5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15E5-7013-483C-A86A-4F2EAC701C22}">
  <sheetPr>
    <tabColor rgb="FFCCFFFF"/>
  </sheetPr>
  <dimension ref="A1:AM69"/>
  <sheetViews>
    <sheetView showGridLines="0" tabSelected="1" zoomScaleNormal="100" workbookViewId="0">
      <pane xSplit="2" ySplit="4" topLeftCell="C5" activePane="bottomRight" state="frozen"/>
      <selection activeCell="R29" sqref="R29"/>
      <selection pane="topRight" activeCell="R29" sqref="R29"/>
      <selection pane="bottomLeft" activeCell="R29" sqref="R29"/>
      <selection pane="bottomRight" activeCell="AA20" sqref="AA20"/>
    </sheetView>
  </sheetViews>
  <sheetFormatPr defaultColWidth="9.140625" defaultRowHeight="13.5" x14ac:dyDescent="0.25"/>
  <cols>
    <col min="1" max="1" width="5.28515625" style="2" customWidth="1"/>
    <col min="2" max="2" width="19.5703125" style="2" customWidth="1"/>
    <col min="3" max="3" width="8.42578125" style="2" bestFit="1" customWidth="1"/>
    <col min="4" max="4" width="10.42578125" style="2" customWidth="1"/>
    <col min="5" max="5" width="5.7109375" style="2" customWidth="1"/>
    <col min="6" max="6" width="7.42578125" style="2" bestFit="1" customWidth="1"/>
    <col min="7" max="7" width="6.42578125" style="29" bestFit="1" customWidth="1"/>
    <col min="8" max="8" width="5.5703125" style="2" customWidth="1"/>
    <col min="9" max="10" width="7.42578125" style="2" bestFit="1" customWidth="1"/>
    <col min="11" max="11" width="5" style="2" customWidth="1"/>
    <col min="12" max="13" width="8.42578125" style="2" bestFit="1" customWidth="1"/>
    <col min="14" max="14" width="5.140625" style="2" customWidth="1"/>
    <col min="15" max="15" width="6.42578125" style="2" bestFit="1" customWidth="1"/>
    <col min="16" max="16" width="5.85546875" style="2" bestFit="1" customWidth="1"/>
    <col min="17" max="17" width="5.140625" style="2" customWidth="1"/>
    <col min="18" max="18" width="6.42578125" style="2" bestFit="1" customWidth="1"/>
    <col min="19" max="19" width="5.140625" style="2" customWidth="1"/>
    <col min="20" max="20" width="5.5703125" style="2" customWidth="1"/>
    <col min="21" max="21" width="7.42578125" style="2" bestFit="1" customWidth="1"/>
    <col min="22" max="22" width="8.5703125" style="2" customWidth="1"/>
    <col min="23" max="23" width="5.28515625" style="2" customWidth="1"/>
    <col min="24" max="25" width="8.42578125" style="2" bestFit="1" customWidth="1"/>
    <col min="26" max="26" width="5.7109375" style="2" customWidth="1"/>
    <col min="27" max="27" width="9.85546875" style="2" bestFit="1" customWidth="1"/>
    <col min="28" max="16384" width="9.140625" style="2"/>
  </cols>
  <sheetData>
    <row r="1" spans="1:26" ht="33.75" customHeight="1" x14ac:dyDescent="0.25">
      <c r="A1" s="1" t="s">
        <v>0</v>
      </c>
      <c r="D1" s="41"/>
      <c r="E1" s="41"/>
      <c r="F1" s="41"/>
      <c r="G1" s="2"/>
      <c r="I1" s="3"/>
      <c r="J1" s="3"/>
      <c r="K1" s="3"/>
      <c r="W1" s="42" t="s">
        <v>1</v>
      </c>
      <c r="X1" s="42"/>
      <c r="Y1" s="42"/>
      <c r="Z1" s="4"/>
    </row>
    <row r="2" spans="1:26" s="5" customFormat="1" ht="15" customHeight="1" x14ac:dyDescent="0.25">
      <c r="A2" s="34" t="s">
        <v>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ht="38.25" customHeight="1" x14ac:dyDescent="0.25">
      <c r="A3" s="43" t="s">
        <v>3</v>
      </c>
      <c r="B3" s="45" t="s">
        <v>4</v>
      </c>
      <c r="C3" s="37" t="s">
        <v>5</v>
      </c>
      <c r="D3" s="37"/>
      <c r="E3" s="37"/>
      <c r="F3" s="37" t="s">
        <v>6</v>
      </c>
      <c r="G3" s="37"/>
      <c r="H3" s="37"/>
      <c r="I3" s="37" t="s">
        <v>7</v>
      </c>
      <c r="J3" s="37"/>
      <c r="K3" s="37"/>
      <c r="L3" s="37" t="s">
        <v>8</v>
      </c>
      <c r="M3" s="37"/>
      <c r="N3" s="37"/>
      <c r="O3" s="38" t="s">
        <v>9</v>
      </c>
      <c r="P3" s="39"/>
      <c r="Q3" s="40"/>
      <c r="R3" s="38" t="s">
        <v>10</v>
      </c>
      <c r="S3" s="39"/>
      <c r="T3" s="40"/>
      <c r="U3" s="38" t="s">
        <v>11</v>
      </c>
      <c r="V3" s="39"/>
      <c r="W3" s="40"/>
      <c r="X3" s="38" t="s">
        <v>12</v>
      </c>
      <c r="Y3" s="39"/>
      <c r="Z3" s="40"/>
    </row>
    <row r="4" spans="1:26" ht="40.5" x14ac:dyDescent="0.25">
      <c r="A4" s="44"/>
      <c r="B4" s="46"/>
      <c r="C4" s="6" t="s">
        <v>13</v>
      </c>
      <c r="D4" s="7" t="s">
        <v>14</v>
      </c>
      <c r="E4" s="7" t="s">
        <v>15</v>
      </c>
      <c r="F4" s="6" t="s">
        <v>13</v>
      </c>
      <c r="G4" s="7" t="s">
        <v>14</v>
      </c>
      <c r="H4" s="7" t="s">
        <v>15</v>
      </c>
      <c r="I4" s="6" t="s">
        <v>13</v>
      </c>
      <c r="J4" s="7" t="s">
        <v>14</v>
      </c>
      <c r="K4" s="7" t="s">
        <v>15</v>
      </c>
      <c r="L4" s="6" t="s">
        <v>13</v>
      </c>
      <c r="M4" s="7" t="s">
        <v>14</v>
      </c>
      <c r="N4" s="7" t="s">
        <v>15</v>
      </c>
      <c r="O4" s="6" t="s">
        <v>13</v>
      </c>
      <c r="P4" s="7" t="s">
        <v>14</v>
      </c>
      <c r="Q4" s="7" t="s">
        <v>15</v>
      </c>
      <c r="R4" s="6" t="s">
        <v>13</v>
      </c>
      <c r="S4" s="7" t="s">
        <v>14</v>
      </c>
      <c r="T4" s="7" t="s">
        <v>15</v>
      </c>
      <c r="U4" s="6" t="s">
        <v>13</v>
      </c>
      <c r="V4" s="7" t="s">
        <v>14</v>
      </c>
      <c r="W4" s="7" t="s">
        <v>15</v>
      </c>
      <c r="X4" s="6" t="s">
        <v>13</v>
      </c>
      <c r="Y4" s="7" t="s">
        <v>14</v>
      </c>
      <c r="Z4" s="7" t="s">
        <v>15</v>
      </c>
    </row>
    <row r="5" spans="1:26" x14ac:dyDescent="0.25">
      <c r="A5" s="8">
        <v>1</v>
      </c>
      <c r="B5" s="9" t="s">
        <v>16</v>
      </c>
      <c r="C5" s="10">
        <v>935.36</v>
      </c>
      <c r="D5" s="10">
        <f>[1]MSMEOPS!$DA5</f>
        <v>957.24</v>
      </c>
      <c r="E5" s="11">
        <f t="shared" ref="E5:E60" si="0">IFERROR(D5/C5%,"-")</f>
        <v>102.3392062949025</v>
      </c>
      <c r="F5" s="10">
        <v>2.25</v>
      </c>
      <c r="G5" s="10">
        <f>[1]MSMEOPS!$EB5</f>
        <v>0</v>
      </c>
      <c r="H5" s="11">
        <f t="shared" ref="H5:H60" si="1">IFERROR(G5/F5%,"-")</f>
        <v>0</v>
      </c>
      <c r="I5" s="10">
        <v>68.8</v>
      </c>
      <c r="J5" s="10">
        <f>[1]MSMEOPS!$EK5</f>
        <v>24.38</v>
      </c>
      <c r="K5" s="11">
        <f t="shared" ref="K5:K60" si="2">IFERROR(J5/I5%,"-")</f>
        <v>35.436046511627907</v>
      </c>
      <c r="L5" s="10">
        <v>375.35</v>
      </c>
      <c r="M5" s="10">
        <f>[1]MSMEOPS!$ET5</f>
        <v>149.57</v>
      </c>
      <c r="N5" s="11">
        <f t="shared" ref="N5:N60" si="3">IFERROR(M5/L5%,"-")</f>
        <v>39.848141734381237</v>
      </c>
      <c r="O5" s="10">
        <v>6.33</v>
      </c>
      <c r="P5" s="10">
        <f>[1]MSMEOPS!$FC5</f>
        <v>0</v>
      </c>
      <c r="Q5" s="11">
        <f t="shared" ref="Q5:Q60" si="4">IFERROR(P5/O5%,"-")</f>
        <v>0</v>
      </c>
      <c r="R5" s="10">
        <v>13.03</v>
      </c>
      <c r="S5" s="10">
        <f>[1]MSMEOPS!$FL5</f>
        <v>0.3</v>
      </c>
      <c r="T5" s="11">
        <f t="shared" ref="T5:T60" si="5">IFERROR(S5/R5%,"-")</f>
        <v>2.3023791250959325</v>
      </c>
      <c r="U5" s="10">
        <v>318.27999999999997</v>
      </c>
      <c r="V5" s="10">
        <f>[1]MSMEOPS!$GD5+[1]MSMEOPS!$FU5</f>
        <v>0</v>
      </c>
      <c r="W5" s="11">
        <f t="shared" ref="W5:W60" si="6">IFERROR(V5/U5%,"-")</f>
        <v>0</v>
      </c>
      <c r="X5" s="10">
        <f>I5+L5+O5+R5+U5</f>
        <v>781.79</v>
      </c>
      <c r="Y5" s="10">
        <f>J5+M5+P5+S5+V5</f>
        <v>174.25</v>
      </c>
      <c r="Z5" s="11">
        <f t="shared" ref="Z5:Z60" si="7">IFERROR(Y5/X5%,"-")</f>
        <v>22.288594123741671</v>
      </c>
    </row>
    <row r="6" spans="1:26" x14ac:dyDescent="0.25">
      <c r="A6" s="8">
        <v>2</v>
      </c>
      <c r="B6" s="9" t="s">
        <v>17</v>
      </c>
      <c r="C6" s="10">
        <v>586.23</v>
      </c>
      <c r="D6" s="10">
        <f>[1]MSMEOPS!$DA6</f>
        <v>1152.03</v>
      </c>
      <c r="E6" s="11">
        <f t="shared" si="0"/>
        <v>196.51501970216466</v>
      </c>
      <c r="F6" s="10">
        <v>2</v>
      </c>
      <c r="G6" s="10">
        <f>[1]MSMEOPS!$EB6</f>
        <v>0</v>
      </c>
      <c r="H6" s="11">
        <f t="shared" si="1"/>
        <v>0</v>
      </c>
      <c r="I6" s="10">
        <v>43.44</v>
      </c>
      <c r="J6" s="10">
        <f>[1]MSMEOPS!$EK6</f>
        <v>13.77</v>
      </c>
      <c r="K6" s="11">
        <f t="shared" si="2"/>
        <v>31.69889502762431</v>
      </c>
      <c r="L6" s="10">
        <v>246.91</v>
      </c>
      <c r="M6" s="10">
        <f>[1]MSMEOPS!$ET6</f>
        <v>132.04</v>
      </c>
      <c r="N6" s="11">
        <f t="shared" si="3"/>
        <v>53.476975416143532</v>
      </c>
      <c r="O6" s="10">
        <v>2.74</v>
      </c>
      <c r="P6" s="10">
        <f>[1]MSMEOPS!$FC6</f>
        <v>0</v>
      </c>
      <c r="Q6" s="11">
        <f t="shared" si="4"/>
        <v>0</v>
      </c>
      <c r="R6" s="10">
        <v>5.71</v>
      </c>
      <c r="S6" s="10">
        <f>[1]MSMEOPS!$FL6</f>
        <v>0</v>
      </c>
      <c r="T6" s="11">
        <f t="shared" si="5"/>
        <v>0</v>
      </c>
      <c r="U6" s="10">
        <v>124.4</v>
      </c>
      <c r="V6" s="10">
        <f>[1]MSMEOPS!$GD6+[1]MSMEOPS!$FU6</f>
        <v>1.61</v>
      </c>
      <c r="W6" s="11">
        <f t="shared" si="6"/>
        <v>1.2942122186495177</v>
      </c>
      <c r="X6" s="10">
        <f t="shared" ref="X6:Y39" si="8">I6+L6+O6+R6+U6</f>
        <v>423.20000000000005</v>
      </c>
      <c r="Y6" s="10">
        <f t="shared" si="8"/>
        <v>147.42000000000002</v>
      </c>
      <c r="Z6" s="11">
        <f t="shared" si="7"/>
        <v>34.834593572778829</v>
      </c>
    </row>
    <row r="7" spans="1:26" x14ac:dyDescent="0.25">
      <c r="A7" s="8">
        <v>3</v>
      </c>
      <c r="B7" s="9" t="s">
        <v>18</v>
      </c>
      <c r="C7" s="10">
        <v>204.74</v>
      </c>
      <c r="D7" s="10">
        <f>[1]MSMEOPS!$DA7</f>
        <v>60.39</v>
      </c>
      <c r="E7" s="11">
        <f t="shared" si="0"/>
        <v>29.495946077952524</v>
      </c>
      <c r="F7" s="10">
        <v>0</v>
      </c>
      <c r="G7" s="10">
        <f>[1]MSMEOPS!$EB7</f>
        <v>0</v>
      </c>
      <c r="H7" s="11" t="str">
        <f t="shared" si="1"/>
        <v>-</v>
      </c>
      <c r="I7" s="10">
        <v>9.16</v>
      </c>
      <c r="J7" s="10">
        <f>[1]MSMEOPS!$EK7</f>
        <v>1.71</v>
      </c>
      <c r="K7" s="11">
        <f t="shared" si="2"/>
        <v>18.668122270742359</v>
      </c>
      <c r="L7" s="10">
        <v>48.26</v>
      </c>
      <c r="M7" s="10">
        <f>[1]MSMEOPS!$ET7</f>
        <v>7.84</v>
      </c>
      <c r="N7" s="11">
        <f t="shared" si="3"/>
        <v>16.245337753833404</v>
      </c>
      <c r="O7" s="10">
        <v>0.2</v>
      </c>
      <c r="P7" s="10">
        <f>[1]MSMEOPS!$FC7</f>
        <v>0</v>
      </c>
      <c r="Q7" s="11">
        <f t="shared" si="4"/>
        <v>0</v>
      </c>
      <c r="R7" s="10">
        <v>1.05</v>
      </c>
      <c r="S7" s="10">
        <f>[1]MSMEOPS!$FL7</f>
        <v>0</v>
      </c>
      <c r="T7" s="11">
        <f t="shared" si="5"/>
        <v>0</v>
      </c>
      <c r="U7" s="10">
        <v>38.9</v>
      </c>
      <c r="V7" s="10">
        <f>[1]MSMEOPS!$GD7+[1]MSMEOPS!$FU7</f>
        <v>98.58</v>
      </c>
      <c r="W7" s="11">
        <f t="shared" si="6"/>
        <v>253.41902313624678</v>
      </c>
      <c r="X7" s="10">
        <f t="shared" si="8"/>
        <v>97.57</v>
      </c>
      <c r="Y7" s="10">
        <f t="shared" si="8"/>
        <v>108.13</v>
      </c>
      <c r="Z7" s="11">
        <f t="shared" si="7"/>
        <v>110.82299887260429</v>
      </c>
    </row>
    <row r="8" spans="1:26" x14ac:dyDescent="0.25">
      <c r="A8" s="8">
        <v>4</v>
      </c>
      <c r="B8" s="9" t="s">
        <v>19</v>
      </c>
      <c r="C8" s="10">
        <v>4947.49</v>
      </c>
      <c r="D8" s="10">
        <f>[1]MSMEOPS!$DA8</f>
        <v>1710.3199999999997</v>
      </c>
      <c r="E8" s="11">
        <f t="shared" si="0"/>
        <v>34.56944834653531</v>
      </c>
      <c r="F8" s="10">
        <v>330.8</v>
      </c>
      <c r="G8" s="10">
        <f>[1]MSMEOPS!$EB8</f>
        <v>0</v>
      </c>
      <c r="H8" s="11">
        <f t="shared" si="1"/>
        <v>0</v>
      </c>
      <c r="I8" s="10">
        <v>164.03</v>
      </c>
      <c r="J8" s="10">
        <f>[1]MSMEOPS!$EK8</f>
        <v>102.66999999999999</v>
      </c>
      <c r="K8" s="11">
        <f t="shared" si="2"/>
        <v>62.592208742303228</v>
      </c>
      <c r="L8" s="10">
        <v>851.29</v>
      </c>
      <c r="M8" s="10">
        <f>[1]MSMEOPS!$ET8</f>
        <v>179.61999999999998</v>
      </c>
      <c r="N8" s="11">
        <f t="shared" si="3"/>
        <v>21.099742743365947</v>
      </c>
      <c r="O8" s="10">
        <v>28.84</v>
      </c>
      <c r="P8" s="10">
        <f>[1]MSMEOPS!$FC8</f>
        <v>0</v>
      </c>
      <c r="Q8" s="11">
        <f t="shared" si="4"/>
        <v>0</v>
      </c>
      <c r="R8" s="10">
        <v>72.459999999999994</v>
      </c>
      <c r="S8" s="10">
        <f>[1]MSMEOPS!$FL8</f>
        <v>0</v>
      </c>
      <c r="T8" s="11">
        <f t="shared" si="5"/>
        <v>0</v>
      </c>
      <c r="U8" s="10">
        <v>450.48</v>
      </c>
      <c r="V8" s="10">
        <f>[1]MSMEOPS!$GD8+[1]MSMEOPS!$FU8</f>
        <v>2.6199999999997203</v>
      </c>
      <c r="W8" s="11">
        <f t="shared" si="6"/>
        <v>0.58160184691878003</v>
      </c>
      <c r="X8" s="10">
        <f t="shared" si="8"/>
        <v>1567.1</v>
      </c>
      <c r="Y8" s="10">
        <f t="shared" si="8"/>
        <v>284.90999999999968</v>
      </c>
      <c r="Z8" s="11">
        <f t="shared" si="7"/>
        <v>18.180715972177889</v>
      </c>
    </row>
    <row r="9" spans="1:26" x14ac:dyDescent="0.25">
      <c r="A9" s="8">
        <v>5</v>
      </c>
      <c r="B9" s="9" t="s">
        <v>20</v>
      </c>
      <c r="C9" s="10">
        <v>498.55</v>
      </c>
      <c r="D9" s="10">
        <f>[1]MSMEOPS!$DA9</f>
        <v>318.94</v>
      </c>
      <c r="E9" s="11">
        <f t="shared" si="0"/>
        <v>63.973523217330253</v>
      </c>
      <c r="F9" s="10">
        <v>0</v>
      </c>
      <c r="G9" s="10">
        <f>[1]MSMEOPS!$EB9</f>
        <v>0</v>
      </c>
      <c r="H9" s="11" t="str">
        <f t="shared" si="1"/>
        <v>-</v>
      </c>
      <c r="I9" s="10">
        <v>31.29</v>
      </c>
      <c r="J9" s="10">
        <f>[1]MSMEOPS!$EK9</f>
        <v>6.72</v>
      </c>
      <c r="K9" s="11">
        <f t="shared" si="2"/>
        <v>21.476510067114091</v>
      </c>
      <c r="L9" s="10">
        <v>187.42</v>
      </c>
      <c r="M9" s="10">
        <f>[1]MSMEOPS!$ET9</f>
        <v>39.659999999999997</v>
      </c>
      <c r="N9" s="11">
        <f t="shared" si="3"/>
        <v>21.161028705581046</v>
      </c>
      <c r="O9" s="10">
        <v>0.6</v>
      </c>
      <c r="P9" s="10">
        <f>[1]MSMEOPS!$FC9</f>
        <v>4.58</v>
      </c>
      <c r="Q9" s="11">
        <f t="shared" si="4"/>
        <v>763.33333333333337</v>
      </c>
      <c r="R9" s="10">
        <v>6.76</v>
      </c>
      <c r="S9" s="10">
        <f>[1]MSMEOPS!$FL9</f>
        <v>0</v>
      </c>
      <c r="T9" s="11">
        <f t="shared" si="5"/>
        <v>0</v>
      </c>
      <c r="U9" s="10">
        <v>89.5</v>
      </c>
      <c r="V9" s="10">
        <f>[1]MSMEOPS!$GD9+[1]MSMEOPS!$FU9</f>
        <v>0</v>
      </c>
      <c r="W9" s="11">
        <f t="shared" si="6"/>
        <v>0</v>
      </c>
      <c r="X9" s="10">
        <f t="shared" si="8"/>
        <v>315.56999999999994</v>
      </c>
      <c r="Y9" s="10">
        <f t="shared" si="8"/>
        <v>50.959999999999994</v>
      </c>
      <c r="Z9" s="11">
        <f t="shared" si="7"/>
        <v>16.148556580156544</v>
      </c>
    </row>
    <row r="10" spans="1:26" x14ac:dyDescent="0.25">
      <c r="A10" s="8">
        <v>6</v>
      </c>
      <c r="B10" s="9" t="s">
        <v>21</v>
      </c>
      <c r="C10" s="10">
        <v>1686.87</v>
      </c>
      <c r="D10" s="10">
        <f>[1]MSMEOPS!$DA10</f>
        <v>1904.63</v>
      </c>
      <c r="E10" s="11">
        <f t="shared" si="0"/>
        <v>112.90911569949077</v>
      </c>
      <c r="F10" s="10">
        <v>7</v>
      </c>
      <c r="G10" s="10">
        <f>[1]MSMEOPS!$EB10</f>
        <v>0</v>
      </c>
      <c r="H10" s="11">
        <f t="shared" si="1"/>
        <v>0</v>
      </c>
      <c r="I10" s="10">
        <v>86.98</v>
      </c>
      <c r="J10" s="10">
        <f>[1]MSMEOPS!$EK10</f>
        <v>46.98</v>
      </c>
      <c r="K10" s="11">
        <f t="shared" si="2"/>
        <v>54.012416647505169</v>
      </c>
      <c r="L10" s="10">
        <v>491.89</v>
      </c>
      <c r="M10" s="10">
        <f>[1]MSMEOPS!$ET10</f>
        <v>54.93</v>
      </c>
      <c r="N10" s="11">
        <f t="shared" si="3"/>
        <v>11.167130862591231</v>
      </c>
      <c r="O10" s="10">
        <v>5.86</v>
      </c>
      <c r="P10" s="10">
        <f>[1]MSMEOPS!$FC10</f>
        <v>3.96</v>
      </c>
      <c r="Q10" s="11">
        <f t="shared" si="4"/>
        <v>67.576791808873708</v>
      </c>
      <c r="R10" s="10">
        <v>17.22</v>
      </c>
      <c r="S10" s="10">
        <f>[1]MSMEOPS!$FL10</f>
        <v>0.04</v>
      </c>
      <c r="T10" s="11">
        <f t="shared" si="5"/>
        <v>0.23228803716608595</v>
      </c>
      <c r="U10" s="10">
        <v>266.51</v>
      </c>
      <c r="V10" s="10">
        <f>[1]MSMEOPS!$GD10+[1]MSMEOPS!$FU10</f>
        <v>0</v>
      </c>
      <c r="W10" s="11">
        <f t="shared" si="6"/>
        <v>0</v>
      </c>
      <c r="X10" s="10">
        <f t="shared" si="8"/>
        <v>868.46</v>
      </c>
      <c r="Y10" s="10">
        <f t="shared" si="8"/>
        <v>105.91</v>
      </c>
      <c r="Z10" s="11">
        <f t="shared" si="7"/>
        <v>12.195150035695368</v>
      </c>
    </row>
    <row r="11" spans="1:26" x14ac:dyDescent="0.25">
      <c r="A11" s="8">
        <v>7</v>
      </c>
      <c r="B11" s="9" t="s">
        <v>22</v>
      </c>
      <c r="C11" s="10">
        <v>1279.6600000000001</v>
      </c>
      <c r="D11" s="10">
        <f>[1]MSMEOPS!$DA11</f>
        <v>293.83999999999997</v>
      </c>
      <c r="E11" s="11">
        <f t="shared" si="0"/>
        <v>22.962349374052479</v>
      </c>
      <c r="F11" s="10">
        <v>0</v>
      </c>
      <c r="G11" s="10">
        <f>[1]MSMEOPS!$EB11</f>
        <v>0</v>
      </c>
      <c r="H11" s="11" t="str">
        <f t="shared" si="1"/>
        <v>-</v>
      </c>
      <c r="I11" s="10">
        <v>74.400000000000006</v>
      </c>
      <c r="J11" s="10">
        <f>[1]MSMEOPS!$EK11</f>
        <v>6.27</v>
      </c>
      <c r="K11" s="11">
        <f t="shared" si="2"/>
        <v>8.4274193548387082</v>
      </c>
      <c r="L11" s="10">
        <v>277.51</v>
      </c>
      <c r="M11" s="10">
        <f>[1]MSMEOPS!$ET11</f>
        <v>60.85</v>
      </c>
      <c r="N11" s="11">
        <f t="shared" si="3"/>
        <v>21.927137760801411</v>
      </c>
      <c r="O11" s="10">
        <v>40.299999999999997</v>
      </c>
      <c r="P11" s="10">
        <f>[1]MSMEOPS!$FC11</f>
        <v>0</v>
      </c>
      <c r="Q11" s="11">
        <f t="shared" si="4"/>
        <v>0</v>
      </c>
      <c r="R11" s="10">
        <v>42.77</v>
      </c>
      <c r="S11" s="10">
        <f>[1]MSMEOPS!$FL11</f>
        <v>0</v>
      </c>
      <c r="T11" s="11">
        <f t="shared" si="5"/>
        <v>0</v>
      </c>
      <c r="U11" s="10">
        <v>98.97</v>
      </c>
      <c r="V11" s="10">
        <f>[1]MSMEOPS!$GD11+[1]MSMEOPS!$FU11</f>
        <v>0</v>
      </c>
      <c r="W11" s="11">
        <f t="shared" si="6"/>
        <v>0</v>
      </c>
      <c r="X11" s="10">
        <f t="shared" si="8"/>
        <v>533.94999999999993</v>
      </c>
      <c r="Y11" s="10">
        <f t="shared" si="8"/>
        <v>67.12</v>
      </c>
      <c r="Z11" s="11">
        <f t="shared" si="7"/>
        <v>12.570465399381968</v>
      </c>
    </row>
    <row r="12" spans="1:26" x14ac:dyDescent="0.25">
      <c r="A12" s="8">
        <v>8</v>
      </c>
      <c r="B12" s="9" t="s">
        <v>23</v>
      </c>
      <c r="C12" s="10">
        <v>786.37</v>
      </c>
      <c r="D12" s="10">
        <f>[1]MSMEOPS!$DA12</f>
        <v>262.69</v>
      </c>
      <c r="E12" s="11">
        <f t="shared" si="0"/>
        <v>33.405394407212889</v>
      </c>
      <c r="F12" s="10">
        <v>11</v>
      </c>
      <c r="G12" s="10">
        <f>[1]MSMEOPS!$EB12</f>
        <v>0</v>
      </c>
      <c r="H12" s="11">
        <f t="shared" si="1"/>
        <v>0</v>
      </c>
      <c r="I12" s="10">
        <v>32.090000000000003</v>
      </c>
      <c r="J12" s="10">
        <f>[1]MSMEOPS!$EK12</f>
        <v>10.52</v>
      </c>
      <c r="K12" s="11">
        <f t="shared" si="2"/>
        <v>32.782798379557491</v>
      </c>
      <c r="L12" s="10">
        <v>189.9</v>
      </c>
      <c r="M12" s="10">
        <f>[1]MSMEOPS!$ET12</f>
        <v>49.05</v>
      </c>
      <c r="N12" s="11">
        <f t="shared" si="3"/>
        <v>25.829383886255922</v>
      </c>
      <c r="O12" s="10">
        <v>2.33</v>
      </c>
      <c r="P12" s="10">
        <f>[1]MSMEOPS!$FC12</f>
        <v>0</v>
      </c>
      <c r="Q12" s="11">
        <f t="shared" si="4"/>
        <v>0</v>
      </c>
      <c r="R12" s="10">
        <v>4.3099999999999996</v>
      </c>
      <c r="S12" s="10">
        <f>[1]MSMEOPS!$FL12</f>
        <v>0</v>
      </c>
      <c r="T12" s="11">
        <f t="shared" si="5"/>
        <v>0</v>
      </c>
      <c r="U12" s="10">
        <v>85.46</v>
      </c>
      <c r="V12" s="10">
        <f>[1]MSMEOPS!$GD12+[1]MSMEOPS!$FU12</f>
        <v>2.5499999999999998</v>
      </c>
      <c r="W12" s="11">
        <f t="shared" si="6"/>
        <v>2.9838520945471565</v>
      </c>
      <c r="X12" s="10">
        <f t="shared" si="8"/>
        <v>314.09000000000003</v>
      </c>
      <c r="Y12" s="10">
        <f t="shared" si="8"/>
        <v>62.11999999999999</v>
      </c>
      <c r="Z12" s="11">
        <f t="shared" si="7"/>
        <v>19.777770702664835</v>
      </c>
    </row>
    <row r="13" spans="1:26" x14ac:dyDescent="0.25">
      <c r="A13" s="8">
        <v>9</v>
      </c>
      <c r="B13" s="9" t="s">
        <v>24</v>
      </c>
      <c r="C13" s="10">
        <v>169.77</v>
      </c>
      <c r="D13" s="10">
        <f>[1]MSMEOPS!$DA13</f>
        <v>3.29</v>
      </c>
      <c r="E13" s="11">
        <f t="shared" si="0"/>
        <v>1.9379160040054189</v>
      </c>
      <c r="F13" s="10">
        <v>0</v>
      </c>
      <c r="G13" s="10">
        <f>[1]MSMEOPS!$EB13</f>
        <v>0</v>
      </c>
      <c r="H13" s="11" t="str">
        <f t="shared" si="1"/>
        <v>-</v>
      </c>
      <c r="I13" s="10">
        <v>6.07</v>
      </c>
      <c r="J13" s="10">
        <f>[1]MSMEOPS!$EK13</f>
        <v>0.25</v>
      </c>
      <c r="K13" s="11">
        <f t="shared" si="2"/>
        <v>4.1186161449752881</v>
      </c>
      <c r="L13" s="10">
        <v>23.82</v>
      </c>
      <c r="M13" s="10">
        <f>[1]MSMEOPS!$ET13</f>
        <v>1.27</v>
      </c>
      <c r="N13" s="11">
        <f t="shared" si="3"/>
        <v>5.3316540722082282</v>
      </c>
      <c r="O13" s="10">
        <v>0.69</v>
      </c>
      <c r="P13" s="10">
        <f>[1]MSMEOPS!$FC13</f>
        <v>0</v>
      </c>
      <c r="Q13" s="11">
        <f t="shared" si="4"/>
        <v>0</v>
      </c>
      <c r="R13" s="10">
        <v>0.32</v>
      </c>
      <c r="S13" s="10">
        <f>[1]MSMEOPS!$FL13</f>
        <v>0</v>
      </c>
      <c r="T13" s="11">
        <f t="shared" si="5"/>
        <v>0</v>
      </c>
      <c r="U13" s="10">
        <v>18.91</v>
      </c>
      <c r="V13" s="10">
        <f>[1]MSMEOPS!$GD13+[1]MSMEOPS!$FU13</f>
        <v>1.38</v>
      </c>
      <c r="W13" s="11">
        <f t="shared" si="6"/>
        <v>7.2977260708619776</v>
      </c>
      <c r="X13" s="10">
        <f t="shared" si="8"/>
        <v>49.81</v>
      </c>
      <c r="Y13" s="10">
        <f t="shared" si="8"/>
        <v>2.9</v>
      </c>
      <c r="Z13" s="11">
        <f t="shared" si="7"/>
        <v>5.8221240714715909</v>
      </c>
    </row>
    <row r="14" spans="1:26" x14ac:dyDescent="0.25">
      <c r="A14" s="8">
        <v>10</v>
      </c>
      <c r="B14" s="9" t="s">
        <v>25</v>
      </c>
      <c r="C14" s="10">
        <v>251.5</v>
      </c>
      <c r="D14" s="10">
        <f>[1]MSMEOPS!$DA14</f>
        <v>69.150000000000006</v>
      </c>
      <c r="E14" s="11">
        <f t="shared" si="0"/>
        <v>27.495029821073558</v>
      </c>
      <c r="F14" s="10">
        <v>0</v>
      </c>
      <c r="G14" s="10">
        <f>[1]MSMEOPS!$EB14</f>
        <v>0</v>
      </c>
      <c r="H14" s="11" t="str">
        <f t="shared" si="1"/>
        <v>-</v>
      </c>
      <c r="I14" s="10">
        <v>19.510000000000002</v>
      </c>
      <c r="J14" s="10">
        <f>[1]MSMEOPS!$EK14</f>
        <v>2.06</v>
      </c>
      <c r="K14" s="11">
        <f t="shared" si="2"/>
        <v>10.558687852383391</v>
      </c>
      <c r="L14" s="10">
        <v>69.739999999999995</v>
      </c>
      <c r="M14" s="10">
        <f>[1]MSMEOPS!$ET14</f>
        <v>12.38</v>
      </c>
      <c r="N14" s="11">
        <f t="shared" si="3"/>
        <v>17.751648981932895</v>
      </c>
      <c r="O14" s="10">
        <v>0.63</v>
      </c>
      <c r="P14" s="10">
        <f>[1]MSMEOPS!$FC14</f>
        <v>0</v>
      </c>
      <c r="Q14" s="11">
        <f t="shared" si="4"/>
        <v>0</v>
      </c>
      <c r="R14" s="10">
        <v>4.28</v>
      </c>
      <c r="S14" s="10">
        <f>[1]MSMEOPS!$FL14</f>
        <v>0</v>
      </c>
      <c r="T14" s="11">
        <f t="shared" si="5"/>
        <v>0</v>
      </c>
      <c r="U14" s="10">
        <v>52.71</v>
      </c>
      <c r="V14" s="10">
        <f>[1]MSMEOPS!$GD14+[1]MSMEOPS!$FU14</f>
        <v>144.33000000000001</v>
      </c>
      <c r="W14" s="11">
        <f t="shared" si="6"/>
        <v>273.8190096755834</v>
      </c>
      <c r="X14" s="10">
        <f t="shared" si="8"/>
        <v>146.87</v>
      </c>
      <c r="Y14" s="10">
        <f t="shared" si="8"/>
        <v>158.77000000000001</v>
      </c>
      <c r="Z14" s="11">
        <f t="shared" si="7"/>
        <v>108.10240348607611</v>
      </c>
    </row>
    <row r="15" spans="1:26" x14ac:dyDescent="0.25">
      <c r="A15" s="8">
        <v>11</v>
      </c>
      <c r="B15" s="9" t="s">
        <v>26</v>
      </c>
      <c r="C15" s="10">
        <v>9846.11</v>
      </c>
      <c r="D15" s="10">
        <f>[1]MSMEOPS!$DA15</f>
        <v>8484.44</v>
      </c>
      <c r="E15" s="11">
        <f t="shared" si="0"/>
        <v>86.170477477907525</v>
      </c>
      <c r="F15" s="10">
        <v>116.75</v>
      </c>
      <c r="G15" s="10">
        <f>[1]MSMEOPS!$EB15</f>
        <v>132.38</v>
      </c>
      <c r="H15" s="11">
        <f t="shared" si="1"/>
        <v>113.38758029978587</v>
      </c>
      <c r="I15" s="10">
        <v>373.93</v>
      </c>
      <c r="J15" s="10">
        <f>[1]MSMEOPS!$EK15</f>
        <v>58</v>
      </c>
      <c r="K15" s="11">
        <f t="shared" si="2"/>
        <v>15.51092450458642</v>
      </c>
      <c r="L15" s="10">
        <v>2013.17</v>
      </c>
      <c r="M15" s="10">
        <f>[1]MSMEOPS!$ET15</f>
        <v>311.35000000000002</v>
      </c>
      <c r="N15" s="11">
        <f t="shared" si="3"/>
        <v>15.465658637869629</v>
      </c>
      <c r="O15" s="10">
        <v>76.17</v>
      </c>
      <c r="P15" s="10">
        <f>[1]MSMEOPS!$FC15</f>
        <v>6.35</v>
      </c>
      <c r="Q15" s="11">
        <f t="shared" si="4"/>
        <v>8.3366154654063269</v>
      </c>
      <c r="R15" s="10">
        <v>76.3</v>
      </c>
      <c r="S15" s="10">
        <f>[1]MSMEOPS!$FL15</f>
        <v>0</v>
      </c>
      <c r="T15" s="11">
        <f t="shared" si="5"/>
        <v>0</v>
      </c>
      <c r="U15" s="10">
        <v>844.96</v>
      </c>
      <c r="V15" s="10">
        <f>[1]MSMEOPS!$GD15+[1]MSMEOPS!$FU15</f>
        <v>0</v>
      </c>
      <c r="W15" s="11">
        <f t="shared" si="6"/>
        <v>0</v>
      </c>
      <c r="X15" s="10">
        <f t="shared" si="8"/>
        <v>3384.53</v>
      </c>
      <c r="Y15" s="10">
        <f t="shared" si="8"/>
        <v>375.70000000000005</v>
      </c>
      <c r="Z15" s="11">
        <f t="shared" si="7"/>
        <v>11.100507308252549</v>
      </c>
    </row>
    <row r="16" spans="1:26" x14ac:dyDescent="0.25">
      <c r="A16" s="8">
        <v>12</v>
      </c>
      <c r="B16" s="9" t="s">
        <v>27</v>
      </c>
      <c r="C16" s="10">
        <v>9189.16</v>
      </c>
      <c r="D16" s="10">
        <f>[1]MSMEOPS!$DA16</f>
        <v>10363.411200000002</v>
      </c>
      <c r="E16" s="11">
        <f t="shared" si="0"/>
        <v>112.77865659102685</v>
      </c>
      <c r="F16" s="10">
        <v>325.95</v>
      </c>
      <c r="G16" s="10">
        <f>[1]MSMEOPS!$EB16</f>
        <v>0</v>
      </c>
      <c r="H16" s="11">
        <f t="shared" si="1"/>
        <v>0</v>
      </c>
      <c r="I16" s="10">
        <v>487.75</v>
      </c>
      <c r="J16" s="10">
        <f>[1]MSMEOPS!$EK16</f>
        <v>175.04592</v>
      </c>
      <c r="K16" s="11">
        <f t="shared" si="2"/>
        <v>35.888451050743207</v>
      </c>
      <c r="L16" s="10">
        <v>3344.56</v>
      </c>
      <c r="M16" s="10">
        <f>[1]MSMEOPS!$ET16</f>
        <v>350.95852450000001</v>
      </c>
      <c r="N16" s="11">
        <f t="shared" si="3"/>
        <v>10.493413916927787</v>
      </c>
      <c r="O16" s="10">
        <v>178.42</v>
      </c>
      <c r="P16" s="10">
        <f>[1]MSMEOPS!$FC16</f>
        <v>0</v>
      </c>
      <c r="Q16" s="11">
        <f t="shared" si="4"/>
        <v>0</v>
      </c>
      <c r="R16" s="10">
        <v>195.76</v>
      </c>
      <c r="S16" s="10">
        <f>[1]MSMEOPS!$FL16</f>
        <v>0</v>
      </c>
      <c r="T16" s="11">
        <f t="shared" si="5"/>
        <v>0</v>
      </c>
      <c r="U16" s="10">
        <v>1380</v>
      </c>
      <c r="V16" s="10">
        <f>[1]MSMEOPS!$GD16+[1]MSMEOPS!$FU16</f>
        <v>0</v>
      </c>
      <c r="W16" s="11">
        <f t="shared" si="6"/>
        <v>0</v>
      </c>
      <c r="X16" s="10">
        <f t="shared" si="8"/>
        <v>5586.49</v>
      </c>
      <c r="Y16" s="10">
        <f t="shared" si="8"/>
        <v>526.00444449999998</v>
      </c>
      <c r="Z16" s="11">
        <f t="shared" si="7"/>
        <v>9.415651768820851</v>
      </c>
    </row>
    <row r="17" spans="1:26" x14ac:dyDescent="0.25">
      <c r="A17" s="30" t="s">
        <v>28</v>
      </c>
      <c r="B17" s="31"/>
      <c r="C17" s="12">
        <f>SUM(C5:C16)</f>
        <v>30381.81</v>
      </c>
      <c r="D17" s="12">
        <f>SUM(D5:D16)</f>
        <v>25580.371200000001</v>
      </c>
      <c r="E17" s="13">
        <f t="shared" si="0"/>
        <v>84.196337216248807</v>
      </c>
      <c r="F17" s="12">
        <f>SUM(F5:F16)</f>
        <v>795.75</v>
      </c>
      <c r="G17" s="12">
        <f>SUM(G5:G16)</f>
        <v>132.38</v>
      </c>
      <c r="H17" s="13">
        <f t="shared" si="1"/>
        <v>16.635878102419102</v>
      </c>
      <c r="I17" s="12">
        <f>SUM(I5:I16)</f>
        <v>1397.45</v>
      </c>
      <c r="J17" s="12">
        <f>SUM(J5:J16)</f>
        <v>448.37591999999995</v>
      </c>
      <c r="K17" s="13">
        <f t="shared" si="2"/>
        <v>32.085292497048187</v>
      </c>
      <c r="L17" s="12">
        <f>SUM(L5:L16)</f>
        <v>8119.82</v>
      </c>
      <c r="M17" s="12">
        <f>SUM(M5:M16)</f>
        <v>1349.5185244999998</v>
      </c>
      <c r="N17" s="13">
        <f t="shared" si="3"/>
        <v>16.620054687172864</v>
      </c>
      <c r="O17" s="12">
        <f>SUM(O5:O16)</f>
        <v>343.11</v>
      </c>
      <c r="P17" s="12">
        <f>SUM(P5:P16)</f>
        <v>14.889999999999999</v>
      </c>
      <c r="Q17" s="13">
        <f t="shared" si="4"/>
        <v>4.3397161260237231</v>
      </c>
      <c r="R17" s="12">
        <f>SUM(R5:R16)</f>
        <v>439.96999999999997</v>
      </c>
      <c r="S17" s="12">
        <f>SUM(S5:S16)</f>
        <v>0.33999999999999997</v>
      </c>
      <c r="T17" s="13">
        <f t="shared" si="5"/>
        <v>7.7277996227015477E-2</v>
      </c>
      <c r="U17" s="12">
        <f>SUM(U5:U16)</f>
        <v>3769.08</v>
      </c>
      <c r="V17" s="12">
        <f>SUM(V5:V16)</f>
        <v>251.06999999999971</v>
      </c>
      <c r="W17" s="13">
        <f t="shared" si="6"/>
        <v>6.6613072686172687</v>
      </c>
      <c r="X17" s="12">
        <f>SUM(X5:X16)</f>
        <v>14069.43</v>
      </c>
      <c r="Y17" s="12">
        <f>SUM(Y5:Y16)</f>
        <v>2064.1944444999999</v>
      </c>
      <c r="Z17" s="13">
        <f t="shared" si="7"/>
        <v>14.671485941505804</v>
      </c>
    </row>
    <row r="18" spans="1:26" x14ac:dyDescent="0.25">
      <c r="A18" s="8">
        <v>13</v>
      </c>
      <c r="B18" s="9" t="s">
        <v>29</v>
      </c>
      <c r="C18" s="10">
        <v>731.7</v>
      </c>
      <c r="D18" s="10">
        <f>[1]MSMEOPS!$DA18</f>
        <v>809.29</v>
      </c>
      <c r="E18" s="11">
        <f t="shared" si="0"/>
        <v>110.60407270739373</v>
      </c>
      <c r="F18" s="10">
        <v>1.25</v>
      </c>
      <c r="G18" s="10">
        <f>[1]MSMEOPS!$EB18</f>
        <v>16.96</v>
      </c>
      <c r="H18" s="11">
        <f t="shared" si="1"/>
        <v>1356.8</v>
      </c>
      <c r="I18" s="10">
        <v>40.24</v>
      </c>
      <c r="J18" s="10">
        <f>[1]MSMEOPS!$EK18</f>
        <v>16.02</v>
      </c>
      <c r="K18" s="11">
        <f t="shared" si="2"/>
        <v>39.811133200795226</v>
      </c>
      <c r="L18" s="10">
        <v>194.78</v>
      </c>
      <c r="M18" s="10">
        <f>[1]MSMEOPS!$ET18</f>
        <v>56.41</v>
      </c>
      <c r="N18" s="11">
        <f t="shared" si="3"/>
        <v>28.960878940342951</v>
      </c>
      <c r="O18" s="10">
        <v>2.39</v>
      </c>
      <c r="P18" s="10">
        <f>[1]MSMEOPS!$FC18</f>
        <v>0.71</v>
      </c>
      <c r="Q18" s="11">
        <f t="shared" si="4"/>
        <v>29.707112970711293</v>
      </c>
      <c r="R18" s="10">
        <v>4.7699999999999996</v>
      </c>
      <c r="S18" s="10">
        <f>[1]MSMEOPS!$FL18</f>
        <v>0</v>
      </c>
      <c r="T18" s="11">
        <f t="shared" si="5"/>
        <v>0</v>
      </c>
      <c r="U18" s="10">
        <v>78.58</v>
      </c>
      <c r="V18" s="10">
        <f>[1]MSMEOPS!$GD18+[1]MSMEOPS!$FU18</f>
        <v>5.64</v>
      </c>
      <c r="W18" s="11">
        <f t="shared" si="6"/>
        <v>7.1773988292186308</v>
      </c>
      <c r="X18" s="10">
        <f t="shared" si="8"/>
        <v>320.76</v>
      </c>
      <c r="Y18" s="10">
        <f t="shared" si="8"/>
        <v>78.779999999999987</v>
      </c>
      <c r="Z18" s="11">
        <f t="shared" si="7"/>
        <v>24.560419004863448</v>
      </c>
    </row>
    <row r="19" spans="1:26" x14ac:dyDescent="0.25">
      <c r="A19" s="8">
        <v>14</v>
      </c>
      <c r="B19" s="9" t="s">
        <v>30</v>
      </c>
      <c r="C19" s="10">
        <v>30.79</v>
      </c>
      <c r="D19" s="10">
        <f>[1]MSMEOPS!$DA19</f>
        <v>2.56</v>
      </c>
      <c r="E19" s="11">
        <f t="shared" si="0"/>
        <v>8.3143877882429358</v>
      </c>
      <c r="F19" s="10">
        <v>0</v>
      </c>
      <c r="G19" s="10">
        <f>[1]MSMEOPS!$EB19</f>
        <v>0</v>
      </c>
      <c r="H19" s="11" t="str">
        <f t="shared" si="1"/>
        <v>-</v>
      </c>
      <c r="I19" s="10">
        <v>0</v>
      </c>
      <c r="J19" s="10">
        <f>[1]MSMEOPS!$EK19</f>
        <v>0</v>
      </c>
      <c r="K19" s="11" t="str">
        <f t="shared" si="2"/>
        <v>-</v>
      </c>
      <c r="L19" s="10">
        <v>0</v>
      </c>
      <c r="M19" s="10">
        <f>[1]MSMEOPS!$ET19</f>
        <v>8.4499999999999993</v>
      </c>
      <c r="N19" s="11" t="str">
        <f t="shared" si="3"/>
        <v>-</v>
      </c>
      <c r="O19" s="10">
        <v>0</v>
      </c>
      <c r="P19" s="10">
        <f>[1]MSMEOPS!$FC19</f>
        <v>0</v>
      </c>
      <c r="Q19" s="11" t="str">
        <f t="shared" si="4"/>
        <v>-</v>
      </c>
      <c r="R19" s="10">
        <v>0</v>
      </c>
      <c r="S19" s="10">
        <f>[1]MSMEOPS!$FL19</f>
        <v>0</v>
      </c>
      <c r="T19" s="11" t="str">
        <f t="shared" si="5"/>
        <v>-</v>
      </c>
      <c r="U19" s="10">
        <v>0</v>
      </c>
      <c r="V19" s="10">
        <f>[1]MSMEOPS!$GD19+[1]MSMEOPS!$FU19</f>
        <v>240.99</v>
      </c>
      <c r="W19" s="11" t="str">
        <f t="shared" si="6"/>
        <v>-</v>
      </c>
      <c r="X19" s="10">
        <f t="shared" si="8"/>
        <v>0</v>
      </c>
      <c r="Y19" s="10">
        <f t="shared" si="8"/>
        <v>249.44</v>
      </c>
      <c r="Z19" s="11" t="str">
        <f t="shared" si="7"/>
        <v>-</v>
      </c>
    </row>
    <row r="20" spans="1:26" x14ac:dyDescent="0.25">
      <c r="A20" s="8">
        <v>15</v>
      </c>
      <c r="B20" s="9" t="s">
        <v>31</v>
      </c>
      <c r="C20" s="10">
        <v>59.25</v>
      </c>
      <c r="D20" s="10">
        <f>[1]MSMEOPS!$DA20</f>
        <v>0.05</v>
      </c>
      <c r="E20" s="11">
        <f t="shared" si="0"/>
        <v>8.4388185654008435E-2</v>
      </c>
      <c r="F20" s="10">
        <v>0</v>
      </c>
      <c r="G20" s="10">
        <f>[1]MSMEOPS!$EB20</f>
        <v>0</v>
      </c>
      <c r="H20" s="11" t="str">
        <f t="shared" si="1"/>
        <v>-</v>
      </c>
      <c r="I20" s="10">
        <v>2.31</v>
      </c>
      <c r="J20" s="10">
        <f>[1]MSMEOPS!$EK20</f>
        <v>0</v>
      </c>
      <c r="K20" s="11">
        <f t="shared" si="2"/>
        <v>0</v>
      </c>
      <c r="L20" s="10">
        <v>10.3</v>
      </c>
      <c r="M20" s="10">
        <f>[1]MSMEOPS!$ET20</f>
        <v>0</v>
      </c>
      <c r="N20" s="11">
        <f t="shared" si="3"/>
        <v>0</v>
      </c>
      <c r="O20" s="10">
        <v>0.03</v>
      </c>
      <c r="P20" s="10">
        <f>[1]MSMEOPS!$FC20</f>
        <v>0</v>
      </c>
      <c r="Q20" s="11">
        <f t="shared" si="4"/>
        <v>0</v>
      </c>
      <c r="R20" s="10">
        <v>0.45</v>
      </c>
      <c r="S20" s="10">
        <f>[1]MSMEOPS!$FL20</f>
        <v>0</v>
      </c>
      <c r="T20" s="11">
        <f t="shared" si="5"/>
        <v>0</v>
      </c>
      <c r="U20" s="10">
        <v>9.2100000000000009</v>
      </c>
      <c r="V20" s="10">
        <f>[1]MSMEOPS!$GD20+[1]MSMEOPS!$FU20</f>
        <v>3.21</v>
      </c>
      <c r="W20" s="11">
        <f t="shared" si="6"/>
        <v>34.853420195439732</v>
      </c>
      <c r="X20" s="10">
        <f t="shared" si="8"/>
        <v>22.3</v>
      </c>
      <c r="Y20" s="10">
        <f t="shared" si="8"/>
        <v>3.21</v>
      </c>
      <c r="Z20" s="11">
        <f t="shared" si="7"/>
        <v>14.394618834080717</v>
      </c>
    </row>
    <row r="21" spans="1:26" x14ac:dyDescent="0.25">
      <c r="A21" s="8">
        <v>16</v>
      </c>
      <c r="B21" s="9" t="s">
        <v>32</v>
      </c>
      <c r="C21" s="10">
        <v>297.57</v>
      </c>
      <c r="D21" s="10">
        <f>[1]MSMEOPS!$DA21</f>
        <v>200.79999999999998</v>
      </c>
      <c r="E21" s="11">
        <f t="shared" si="0"/>
        <v>67.479920690929859</v>
      </c>
      <c r="F21" s="10">
        <v>0</v>
      </c>
      <c r="G21" s="10">
        <f>[1]MSMEOPS!$EB21</f>
        <v>0</v>
      </c>
      <c r="H21" s="11" t="str">
        <f t="shared" si="1"/>
        <v>-</v>
      </c>
      <c r="I21" s="10">
        <v>15.01</v>
      </c>
      <c r="J21" s="10">
        <f>[1]MSMEOPS!$EK21</f>
        <v>0.06</v>
      </c>
      <c r="K21" s="11">
        <f t="shared" si="2"/>
        <v>0.39973351099267151</v>
      </c>
      <c r="L21" s="10">
        <v>57.79</v>
      </c>
      <c r="M21" s="10">
        <f>[1]MSMEOPS!$ET21</f>
        <v>0.91</v>
      </c>
      <c r="N21" s="11">
        <f t="shared" si="3"/>
        <v>1.5746668973870914</v>
      </c>
      <c r="O21" s="10">
        <v>0.08</v>
      </c>
      <c r="P21" s="10">
        <f>[1]MSMEOPS!$FC21</f>
        <v>0</v>
      </c>
      <c r="Q21" s="11">
        <f t="shared" si="4"/>
        <v>0</v>
      </c>
      <c r="R21" s="10">
        <v>1.48</v>
      </c>
      <c r="S21" s="10">
        <f>[1]MSMEOPS!$FL21</f>
        <v>0</v>
      </c>
      <c r="T21" s="11">
        <f t="shared" si="5"/>
        <v>0</v>
      </c>
      <c r="U21" s="10">
        <v>19.11</v>
      </c>
      <c r="V21" s="10">
        <f>[1]MSMEOPS!$GD21+[1]MSMEOPS!$FU21</f>
        <v>0.18</v>
      </c>
      <c r="W21" s="11">
        <f t="shared" si="6"/>
        <v>0.9419152276295133</v>
      </c>
      <c r="X21" s="10">
        <f t="shared" si="8"/>
        <v>93.47</v>
      </c>
      <c r="Y21" s="10">
        <f t="shared" si="8"/>
        <v>1.1499999999999999</v>
      </c>
      <c r="Z21" s="11">
        <f t="shared" si="7"/>
        <v>1.2303412859741092</v>
      </c>
    </row>
    <row r="22" spans="1:26" x14ac:dyDescent="0.25">
      <c r="A22" s="8">
        <v>17</v>
      </c>
      <c r="B22" s="9" t="s">
        <v>33</v>
      </c>
      <c r="C22" s="10">
        <v>199.89</v>
      </c>
      <c r="D22" s="10">
        <f>[1]MSMEOPS!$DA22</f>
        <v>85.248599999999996</v>
      </c>
      <c r="E22" s="11">
        <f t="shared" si="0"/>
        <v>42.647756265946271</v>
      </c>
      <c r="F22" s="10">
        <v>0</v>
      </c>
      <c r="G22" s="10">
        <f>[1]MSMEOPS!$EB22</f>
        <v>0</v>
      </c>
      <c r="H22" s="11" t="str">
        <f t="shared" si="1"/>
        <v>-</v>
      </c>
      <c r="I22" s="10">
        <v>9.7899999999999991</v>
      </c>
      <c r="J22" s="10">
        <f>[1]MSMEOPS!$EK22</f>
        <v>0.63500000000000001</v>
      </c>
      <c r="K22" s="11">
        <f t="shared" si="2"/>
        <v>6.4862104187946894</v>
      </c>
      <c r="L22" s="10">
        <v>46.88</v>
      </c>
      <c r="M22" s="10">
        <f>[1]MSMEOPS!$ET22</f>
        <v>14.719200000000001</v>
      </c>
      <c r="N22" s="11">
        <f t="shared" si="3"/>
        <v>31.397610921501705</v>
      </c>
      <c r="O22" s="10">
        <v>1.49</v>
      </c>
      <c r="P22" s="10">
        <f>[1]MSMEOPS!$FC22</f>
        <v>0</v>
      </c>
      <c r="Q22" s="11">
        <f t="shared" si="4"/>
        <v>0</v>
      </c>
      <c r="R22" s="10">
        <v>1.1399999999999999</v>
      </c>
      <c r="S22" s="10">
        <f>[1]MSMEOPS!$FL22</f>
        <v>0</v>
      </c>
      <c r="T22" s="11">
        <f t="shared" si="5"/>
        <v>0</v>
      </c>
      <c r="U22" s="10">
        <v>27.69</v>
      </c>
      <c r="V22" s="10">
        <f>[1]MSMEOPS!$GD22+[1]MSMEOPS!$FU22</f>
        <v>0.05</v>
      </c>
      <c r="W22" s="11">
        <f t="shared" si="6"/>
        <v>0.18057060310581435</v>
      </c>
      <c r="X22" s="10">
        <f t="shared" si="8"/>
        <v>86.990000000000009</v>
      </c>
      <c r="Y22" s="10">
        <f t="shared" si="8"/>
        <v>15.404200000000001</v>
      </c>
      <c r="Z22" s="11">
        <f t="shared" si="7"/>
        <v>17.708012415220139</v>
      </c>
    </row>
    <row r="23" spans="1:26" x14ac:dyDescent="0.25">
      <c r="A23" s="8">
        <v>18</v>
      </c>
      <c r="B23" s="9" t="s">
        <v>34</v>
      </c>
      <c r="C23" s="10">
        <v>65.260000000000005</v>
      </c>
      <c r="D23" s="10">
        <f>[1]MSMEOPS!$DA23</f>
        <v>31.9</v>
      </c>
      <c r="E23" s="11">
        <f t="shared" si="0"/>
        <v>48.881397486975168</v>
      </c>
      <c r="F23" s="10">
        <v>0</v>
      </c>
      <c r="G23" s="10">
        <f>[1]MSMEOPS!$EB23</f>
        <v>0</v>
      </c>
      <c r="H23" s="11" t="str">
        <f t="shared" si="1"/>
        <v>-</v>
      </c>
      <c r="I23" s="10">
        <v>1.26</v>
      </c>
      <c r="J23" s="10">
        <f>[1]MSMEOPS!$EK23</f>
        <v>0.37</v>
      </c>
      <c r="K23" s="11">
        <f t="shared" si="2"/>
        <v>29.365079365079364</v>
      </c>
      <c r="L23" s="10">
        <v>7.25</v>
      </c>
      <c r="M23" s="10">
        <f>[1]MSMEOPS!$ET23</f>
        <v>20.54</v>
      </c>
      <c r="N23" s="11">
        <f t="shared" si="3"/>
        <v>283.31034482758622</v>
      </c>
      <c r="O23" s="10">
        <v>0.03</v>
      </c>
      <c r="P23" s="10">
        <f>[1]MSMEOPS!$FC23</f>
        <v>0.09</v>
      </c>
      <c r="Q23" s="11">
        <f t="shared" si="4"/>
        <v>300</v>
      </c>
      <c r="R23" s="10">
        <v>0.57999999999999996</v>
      </c>
      <c r="S23" s="10">
        <f>[1]MSMEOPS!$FL23</f>
        <v>0</v>
      </c>
      <c r="T23" s="11">
        <f t="shared" si="5"/>
        <v>0</v>
      </c>
      <c r="U23" s="10">
        <v>8.3699999999999992</v>
      </c>
      <c r="V23" s="10">
        <f>[1]MSMEOPS!$GD23+[1]MSMEOPS!$FU23</f>
        <v>0</v>
      </c>
      <c r="W23" s="11">
        <f t="shared" si="6"/>
        <v>0</v>
      </c>
      <c r="X23" s="10">
        <f t="shared" si="8"/>
        <v>17.489999999999998</v>
      </c>
      <c r="Y23" s="10">
        <f t="shared" si="8"/>
        <v>21</v>
      </c>
      <c r="Z23" s="11">
        <f t="shared" si="7"/>
        <v>120.06861063464839</v>
      </c>
    </row>
    <row r="24" spans="1:26" x14ac:dyDescent="0.25">
      <c r="A24" s="8">
        <v>19</v>
      </c>
      <c r="B24" s="9" t="s">
        <v>35</v>
      </c>
      <c r="C24" s="10">
        <v>67.959999999999994</v>
      </c>
      <c r="D24" s="10">
        <f>[1]MSMEOPS!$DA24</f>
        <v>0</v>
      </c>
      <c r="E24" s="11">
        <f t="shared" si="0"/>
        <v>0</v>
      </c>
      <c r="F24" s="10">
        <v>0</v>
      </c>
      <c r="G24" s="10">
        <f>[1]MSMEOPS!$EB24</f>
        <v>0</v>
      </c>
      <c r="H24" s="11" t="str">
        <f t="shared" si="1"/>
        <v>-</v>
      </c>
      <c r="I24" s="10">
        <v>3.32</v>
      </c>
      <c r="J24" s="10">
        <f>[1]MSMEOPS!$EK24</f>
        <v>0.18</v>
      </c>
      <c r="K24" s="11">
        <f t="shared" si="2"/>
        <v>5.4216867469879517</v>
      </c>
      <c r="L24" s="10">
        <v>15.14</v>
      </c>
      <c r="M24" s="10">
        <f>[1]MSMEOPS!$ET24</f>
        <v>4.3600000000000003</v>
      </c>
      <c r="N24" s="11">
        <f t="shared" si="3"/>
        <v>28.797886393659184</v>
      </c>
      <c r="O24" s="10">
        <v>0.03</v>
      </c>
      <c r="P24" s="10">
        <f>[1]MSMEOPS!$FC24</f>
        <v>0</v>
      </c>
      <c r="Q24" s="11">
        <f t="shared" si="4"/>
        <v>0</v>
      </c>
      <c r="R24" s="10">
        <v>0.82</v>
      </c>
      <c r="S24" s="10">
        <f>[1]MSMEOPS!$FL24</f>
        <v>0</v>
      </c>
      <c r="T24" s="11">
        <f t="shared" si="5"/>
        <v>0</v>
      </c>
      <c r="U24" s="10">
        <v>10.56</v>
      </c>
      <c r="V24" s="10">
        <f>[1]MSMEOPS!$GD24+[1]MSMEOPS!$FU24</f>
        <v>0</v>
      </c>
      <c r="W24" s="11">
        <f t="shared" si="6"/>
        <v>0</v>
      </c>
      <c r="X24" s="10">
        <f t="shared" si="8"/>
        <v>29.870000000000005</v>
      </c>
      <c r="Y24" s="10">
        <f t="shared" si="8"/>
        <v>4.54</v>
      </c>
      <c r="Z24" s="11">
        <f t="shared" si="7"/>
        <v>15.199196518245731</v>
      </c>
    </row>
    <row r="25" spans="1:26" x14ac:dyDescent="0.25">
      <c r="A25" s="8">
        <v>20</v>
      </c>
      <c r="B25" s="9" t="s">
        <v>36</v>
      </c>
      <c r="C25" s="10">
        <v>114.81</v>
      </c>
      <c r="D25" s="10">
        <f>[1]MSMEOPS!$DA25</f>
        <v>66.08</v>
      </c>
      <c r="E25" s="11">
        <f t="shared" si="0"/>
        <v>57.555962024213912</v>
      </c>
      <c r="F25" s="10">
        <v>0</v>
      </c>
      <c r="G25" s="10">
        <f>[1]MSMEOPS!$EB25</f>
        <v>0</v>
      </c>
      <c r="H25" s="11" t="str">
        <f t="shared" si="1"/>
        <v>-</v>
      </c>
      <c r="I25" s="10">
        <v>6.65</v>
      </c>
      <c r="J25" s="10">
        <f>[1]MSMEOPS!$EK25</f>
        <v>0.86</v>
      </c>
      <c r="K25" s="11">
        <f t="shared" si="2"/>
        <v>12.932330827067668</v>
      </c>
      <c r="L25" s="10">
        <v>32.79</v>
      </c>
      <c r="M25" s="10">
        <f>[1]MSMEOPS!$ET25</f>
        <v>2.94</v>
      </c>
      <c r="N25" s="11">
        <f t="shared" si="3"/>
        <v>8.966148215919489</v>
      </c>
      <c r="O25" s="10">
        <v>0.03</v>
      </c>
      <c r="P25" s="10">
        <f>[1]MSMEOPS!$FC25</f>
        <v>0</v>
      </c>
      <c r="Q25" s="11">
        <f t="shared" si="4"/>
        <v>0</v>
      </c>
      <c r="R25" s="10">
        <v>1.51</v>
      </c>
      <c r="S25" s="10">
        <f>[1]MSMEOPS!$FL25</f>
        <v>0</v>
      </c>
      <c r="T25" s="11">
        <f t="shared" si="5"/>
        <v>0</v>
      </c>
      <c r="U25" s="10">
        <v>15.34</v>
      </c>
      <c r="V25" s="10">
        <f>[1]MSMEOPS!$GD25+[1]MSMEOPS!$FU25</f>
        <v>0.04</v>
      </c>
      <c r="W25" s="11">
        <f t="shared" si="6"/>
        <v>0.2607561929595828</v>
      </c>
      <c r="X25" s="10">
        <f t="shared" si="8"/>
        <v>56.319999999999993</v>
      </c>
      <c r="Y25" s="10">
        <f t="shared" si="8"/>
        <v>3.84</v>
      </c>
      <c r="Z25" s="11">
        <f t="shared" si="7"/>
        <v>6.8181818181818192</v>
      </c>
    </row>
    <row r="26" spans="1:26" x14ac:dyDescent="0.25">
      <c r="A26" s="8">
        <v>21</v>
      </c>
      <c r="B26" s="9" t="s">
        <v>37</v>
      </c>
      <c r="C26" s="10">
        <v>1859.13</v>
      </c>
      <c r="D26" s="10">
        <f>[1]MSMEOPS!$DA26</f>
        <v>1497.98</v>
      </c>
      <c r="E26" s="11">
        <f t="shared" si="0"/>
        <v>80.574247094070884</v>
      </c>
      <c r="F26" s="10">
        <v>13</v>
      </c>
      <c r="G26" s="10">
        <f>[1]MSMEOPS!$EB26</f>
        <v>0</v>
      </c>
      <c r="H26" s="11">
        <f t="shared" si="1"/>
        <v>0</v>
      </c>
      <c r="I26" s="10">
        <v>22.84</v>
      </c>
      <c r="J26" s="10">
        <f>[1]MSMEOPS!$EK26</f>
        <v>0.34</v>
      </c>
      <c r="K26" s="11">
        <f t="shared" si="2"/>
        <v>1.4886164623467601</v>
      </c>
      <c r="L26" s="10">
        <v>140.59</v>
      </c>
      <c r="M26" s="10">
        <f>[1]MSMEOPS!$ET26</f>
        <v>8.7899999999999991</v>
      </c>
      <c r="N26" s="11">
        <f t="shared" si="3"/>
        <v>6.2522227754463326</v>
      </c>
      <c r="O26" s="10">
        <v>6.7</v>
      </c>
      <c r="P26" s="10">
        <f>[1]MSMEOPS!$FC26</f>
        <v>0</v>
      </c>
      <c r="Q26" s="11">
        <f t="shared" si="4"/>
        <v>0</v>
      </c>
      <c r="R26" s="10">
        <v>9.5500000000000007</v>
      </c>
      <c r="S26" s="10">
        <f>[1]MSMEOPS!$FL26</f>
        <v>0</v>
      </c>
      <c r="T26" s="11">
        <f t="shared" si="5"/>
        <v>0</v>
      </c>
      <c r="U26" s="10">
        <v>99.02</v>
      </c>
      <c r="V26" s="10">
        <f>[1]MSMEOPS!$GD26+[1]MSMEOPS!$FU26</f>
        <v>44.51</v>
      </c>
      <c r="W26" s="11">
        <f t="shared" si="6"/>
        <v>44.95051504746516</v>
      </c>
      <c r="X26" s="10">
        <f t="shared" si="8"/>
        <v>278.7</v>
      </c>
      <c r="Y26" s="10">
        <f t="shared" si="8"/>
        <v>53.64</v>
      </c>
      <c r="Z26" s="11">
        <f t="shared" si="7"/>
        <v>19.246501614639399</v>
      </c>
    </row>
    <row r="27" spans="1:26" x14ac:dyDescent="0.25">
      <c r="A27" s="8">
        <v>22</v>
      </c>
      <c r="B27" s="9" t="s">
        <v>38</v>
      </c>
      <c r="C27" s="10">
        <v>2145.21</v>
      </c>
      <c r="D27" s="10">
        <f>[1]MSMEOPS!$DA27</f>
        <v>3014.7200000000003</v>
      </c>
      <c r="E27" s="11">
        <f t="shared" si="0"/>
        <v>140.5326285072324</v>
      </c>
      <c r="F27" s="10">
        <v>253.8</v>
      </c>
      <c r="G27" s="10">
        <f>[1]MSMEOPS!$EB27</f>
        <v>9.3000000000000007</v>
      </c>
      <c r="H27" s="11">
        <f t="shared" si="1"/>
        <v>3.664302600472813</v>
      </c>
      <c r="I27" s="10">
        <v>28.93</v>
      </c>
      <c r="J27" s="10">
        <f>[1]MSMEOPS!$EK27</f>
        <v>15.09</v>
      </c>
      <c r="K27" s="11">
        <f t="shared" si="2"/>
        <v>52.160387141375736</v>
      </c>
      <c r="L27" s="10">
        <v>650.39</v>
      </c>
      <c r="M27" s="10">
        <f>[1]MSMEOPS!$ET27</f>
        <v>83.63</v>
      </c>
      <c r="N27" s="11">
        <f t="shared" si="3"/>
        <v>12.858438782884116</v>
      </c>
      <c r="O27" s="10">
        <v>6.98</v>
      </c>
      <c r="P27" s="10">
        <f>[1]MSMEOPS!$FC27</f>
        <v>0</v>
      </c>
      <c r="Q27" s="11">
        <f t="shared" si="4"/>
        <v>0</v>
      </c>
      <c r="R27" s="10">
        <v>8.6300000000000008</v>
      </c>
      <c r="S27" s="10">
        <f>[1]MSMEOPS!$FL27</f>
        <v>0</v>
      </c>
      <c r="T27" s="11">
        <f t="shared" si="5"/>
        <v>0</v>
      </c>
      <c r="U27" s="10">
        <v>107.49</v>
      </c>
      <c r="V27" s="10">
        <f>[1]MSMEOPS!$GD27+[1]MSMEOPS!$FU27</f>
        <v>0</v>
      </c>
      <c r="W27" s="11">
        <f t="shared" si="6"/>
        <v>0</v>
      </c>
      <c r="X27" s="10">
        <f t="shared" si="8"/>
        <v>802.42</v>
      </c>
      <c r="Y27" s="10">
        <f t="shared" si="8"/>
        <v>98.72</v>
      </c>
      <c r="Z27" s="11">
        <f t="shared" si="7"/>
        <v>12.302784078163555</v>
      </c>
    </row>
    <row r="28" spans="1:26" x14ac:dyDescent="0.25">
      <c r="A28" s="8">
        <v>23</v>
      </c>
      <c r="B28" s="9" t="s">
        <v>39</v>
      </c>
      <c r="C28" s="10">
        <v>745.06</v>
      </c>
      <c r="D28" s="10">
        <f>[1]MSMEOPS!$DA28</f>
        <v>222.15000000000003</v>
      </c>
      <c r="E28" s="11">
        <f t="shared" si="0"/>
        <v>29.816390626258293</v>
      </c>
      <c r="F28" s="10">
        <v>1.5</v>
      </c>
      <c r="G28" s="10">
        <f>[1]MSMEOPS!$EB28</f>
        <v>0</v>
      </c>
      <c r="H28" s="11">
        <f t="shared" si="1"/>
        <v>0</v>
      </c>
      <c r="I28" s="10">
        <v>19.84</v>
      </c>
      <c r="J28" s="10">
        <f>[1]MSMEOPS!$EK28</f>
        <v>4.71</v>
      </c>
      <c r="K28" s="11">
        <f t="shared" si="2"/>
        <v>23.739919354838712</v>
      </c>
      <c r="L28" s="10">
        <v>176.35</v>
      </c>
      <c r="M28" s="10">
        <f>[1]MSMEOPS!$ET28</f>
        <v>63.23</v>
      </c>
      <c r="N28" s="11">
        <f t="shared" si="3"/>
        <v>35.854834136660052</v>
      </c>
      <c r="O28" s="10">
        <v>2.62</v>
      </c>
      <c r="P28" s="10">
        <f>[1]MSMEOPS!$FC28</f>
        <v>0.01</v>
      </c>
      <c r="Q28" s="11">
        <f t="shared" si="4"/>
        <v>0.38167938931297707</v>
      </c>
      <c r="R28" s="10">
        <v>4.22</v>
      </c>
      <c r="S28" s="10">
        <f>[1]MSMEOPS!$FL28</f>
        <v>0</v>
      </c>
      <c r="T28" s="11">
        <f t="shared" si="5"/>
        <v>0</v>
      </c>
      <c r="U28" s="10">
        <v>56.2</v>
      </c>
      <c r="V28" s="10">
        <f>[1]MSMEOPS!$GD28+[1]MSMEOPS!$FU28</f>
        <v>0</v>
      </c>
      <c r="W28" s="11">
        <f t="shared" si="6"/>
        <v>0</v>
      </c>
      <c r="X28" s="10">
        <f t="shared" si="8"/>
        <v>259.23</v>
      </c>
      <c r="Y28" s="10">
        <f t="shared" si="8"/>
        <v>67.95</v>
      </c>
      <c r="Z28" s="11">
        <f t="shared" si="7"/>
        <v>26.212243953246151</v>
      </c>
    </row>
    <row r="29" spans="1:26" x14ac:dyDescent="0.25">
      <c r="A29" s="8">
        <v>24</v>
      </c>
      <c r="B29" s="9" t="s">
        <v>40</v>
      </c>
      <c r="C29" s="10">
        <v>40.799999999999997</v>
      </c>
      <c r="D29" s="10">
        <f>[1]MSMEOPS!$DA29</f>
        <v>188.44</v>
      </c>
      <c r="E29" s="11">
        <f t="shared" si="0"/>
        <v>461.86274509803923</v>
      </c>
      <c r="F29" s="10">
        <v>0</v>
      </c>
      <c r="G29" s="10">
        <f>[1]MSMEOPS!$EB29</f>
        <v>0</v>
      </c>
      <c r="H29" s="11" t="str">
        <f t="shared" si="1"/>
        <v>-</v>
      </c>
      <c r="I29" s="10">
        <v>0</v>
      </c>
      <c r="J29" s="10">
        <f>[1]MSMEOPS!$EK29</f>
        <v>0</v>
      </c>
      <c r="K29" s="11" t="str">
        <f t="shared" si="2"/>
        <v>-</v>
      </c>
      <c r="L29" s="10">
        <v>2.73</v>
      </c>
      <c r="M29" s="10">
        <f>[1]MSMEOPS!$ET29</f>
        <v>21.89</v>
      </c>
      <c r="N29" s="11">
        <f t="shared" si="3"/>
        <v>801.83150183150178</v>
      </c>
      <c r="O29" s="10">
        <v>0</v>
      </c>
      <c r="P29" s="10">
        <f>[1]MSMEOPS!$FC29</f>
        <v>0</v>
      </c>
      <c r="Q29" s="11" t="str">
        <f t="shared" si="4"/>
        <v>-</v>
      </c>
      <c r="R29" s="10">
        <v>0</v>
      </c>
      <c r="S29" s="10">
        <f>[1]MSMEOPS!$FL29</f>
        <v>0</v>
      </c>
      <c r="T29" s="11" t="str">
        <f t="shared" si="5"/>
        <v>-</v>
      </c>
      <c r="U29" s="10">
        <v>1.03</v>
      </c>
      <c r="V29" s="10">
        <f>[1]MSMEOPS!$GD29+[1]MSMEOPS!$FU29</f>
        <v>0</v>
      </c>
      <c r="W29" s="11">
        <f t="shared" si="6"/>
        <v>0</v>
      </c>
      <c r="X29" s="10">
        <f t="shared" si="8"/>
        <v>3.76</v>
      </c>
      <c r="Y29" s="10">
        <f t="shared" si="8"/>
        <v>21.89</v>
      </c>
      <c r="Z29" s="11">
        <f t="shared" si="7"/>
        <v>582.18085106382989</v>
      </c>
    </row>
    <row r="30" spans="1:26" x14ac:dyDescent="0.25">
      <c r="A30" s="8">
        <v>25</v>
      </c>
      <c r="B30" s="9" t="s">
        <v>41</v>
      </c>
      <c r="C30" s="10">
        <v>1045.19</v>
      </c>
      <c r="D30" s="10">
        <f>[1]MSMEOPS!$DA30</f>
        <v>986.31</v>
      </c>
      <c r="E30" s="11">
        <f t="shared" si="0"/>
        <v>94.366574498416554</v>
      </c>
      <c r="F30" s="10">
        <v>0</v>
      </c>
      <c r="G30" s="10">
        <f>[1]MSMEOPS!$EB30</f>
        <v>2.5</v>
      </c>
      <c r="H30" s="11" t="str">
        <f t="shared" si="1"/>
        <v>-</v>
      </c>
      <c r="I30" s="10">
        <v>3.15</v>
      </c>
      <c r="J30" s="10">
        <f>[1]MSMEOPS!$EK30</f>
        <v>0</v>
      </c>
      <c r="K30" s="11">
        <f t="shared" si="2"/>
        <v>0</v>
      </c>
      <c r="L30" s="10">
        <v>14.4</v>
      </c>
      <c r="M30" s="10">
        <f>[1]MSMEOPS!$ET30</f>
        <v>8.23</v>
      </c>
      <c r="N30" s="11">
        <f t="shared" si="3"/>
        <v>57.152777777777771</v>
      </c>
      <c r="O30" s="10">
        <v>0</v>
      </c>
      <c r="P30" s="10">
        <f>[1]MSMEOPS!$FC30</f>
        <v>0</v>
      </c>
      <c r="Q30" s="11" t="str">
        <f t="shared" si="4"/>
        <v>-</v>
      </c>
      <c r="R30" s="10">
        <v>1.87</v>
      </c>
      <c r="S30" s="10">
        <f>[1]MSMEOPS!$FL30</f>
        <v>0</v>
      </c>
      <c r="T30" s="11">
        <f t="shared" si="5"/>
        <v>0</v>
      </c>
      <c r="U30" s="10">
        <v>34.19</v>
      </c>
      <c r="V30" s="10">
        <f>[1]MSMEOPS!$GD30+[1]MSMEOPS!$FU30</f>
        <v>0</v>
      </c>
      <c r="W30" s="11">
        <f t="shared" si="6"/>
        <v>0</v>
      </c>
      <c r="X30" s="10">
        <f t="shared" si="8"/>
        <v>53.61</v>
      </c>
      <c r="Y30" s="10">
        <f t="shared" si="8"/>
        <v>8.23</v>
      </c>
      <c r="Z30" s="11">
        <f t="shared" si="7"/>
        <v>15.351613504943108</v>
      </c>
    </row>
    <row r="31" spans="1:26" x14ac:dyDescent="0.25">
      <c r="A31" s="8">
        <v>26</v>
      </c>
      <c r="B31" s="9" t="s">
        <v>42</v>
      </c>
      <c r="C31" s="10">
        <v>635.74</v>
      </c>
      <c r="D31" s="10">
        <f>[1]MSMEOPS!$DA31</f>
        <v>134.38</v>
      </c>
      <c r="E31" s="11">
        <f t="shared" si="0"/>
        <v>21.137571963381255</v>
      </c>
      <c r="F31" s="10">
        <v>1</v>
      </c>
      <c r="G31" s="10">
        <f>[1]MSMEOPS!$EB31</f>
        <v>0</v>
      </c>
      <c r="H31" s="11">
        <f t="shared" si="1"/>
        <v>0</v>
      </c>
      <c r="I31" s="10">
        <v>8.25</v>
      </c>
      <c r="J31" s="10">
        <f>[1]MSMEOPS!$EK31</f>
        <v>4.6399999999999997</v>
      </c>
      <c r="K31" s="11">
        <f t="shared" si="2"/>
        <v>56.242424242424235</v>
      </c>
      <c r="L31" s="10">
        <v>81.540000000000006</v>
      </c>
      <c r="M31" s="10">
        <f>[1]MSMEOPS!$ET31</f>
        <v>15.96</v>
      </c>
      <c r="N31" s="11">
        <f t="shared" si="3"/>
        <v>19.573215599705666</v>
      </c>
      <c r="O31" s="10">
        <v>2.39</v>
      </c>
      <c r="P31" s="10">
        <f>[1]MSMEOPS!$FC31</f>
        <v>0</v>
      </c>
      <c r="Q31" s="11">
        <f t="shared" si="4"/>
        <v>0</v>
      </c>
      <c r="R31" s="10">
        <v>3.01</v>
      </c>
      <c r="S31" s="10">
        <f>[1]MSMEOPS!$FL31</f>
        <v>0</v>
      </c>
      <c r="T31" s="11">
        <f t="shared" si="5"/>
        <v>0</v>
      </c>
      <c r="U31" s="10">
        <v>18.170000000000002</v>
      </c>
      <c r="V31" s="10">
        <f>[1]MSMEOPS!$GD31+[1]MSMEOPS!$FU31</f>
        <v>1.26</v>
      </c>
      <c r="W31" s="11">
        <f t="shared" si="6"/>
        <v>6.9345074298293881</v>
      </c>
      <c r="X31" s="10">
        <f t="shared" si="8"/>
        <v>113.36000000000001</v>
      </c>
      <c r="Y31" s="10">
        <f t="shared" si="8"/>
        <v>21.860000000000003</v>
      </c>
      <c r="Z31" s="11">
        <f t="shared" si="7"/>
        <v>19.283697953422724</v>
      </c>
    </row>
    <row r="32" spans="1:26" x14ac:dyDescent="0.25">
      <c r="A32" s="8">
        <v>27</v>
      </c>
      <c r="B32" s="9" t="s">
        <v>43</v>
      </c>
      <c r="C32" s="10">
        <v>527.37</v>
      </c>
      <c r="D32" s="10">
        <f>[1]MSMEOPS!$DA32</f>
        <v>344.53999999999996</v>
      </c>
      <c r="E32" s="11">
        <f t="shared" si="0"/>
        <v>65.331740523730957</v>
      </c>
      <c r="F32" s="10">
        <v>6</v>
      </c>
      <c r="G32" s="10">
        <f>[1]MSMEOPS!$EB32</f>
        <v>94.12</v>
      </c>
      <c r="H32" s="11">
        <f t="shared" si="1"/>
        <v>1568.6666666666667</v>
      </c>
      <c r="I32" s="10">
        <v>53.58</v>
      </c>
      <c r="J32" s="10">
        <f>[1]MSMEOPS!$EK32</f>
        <v>1.81</v>
      </c>
      <c r="K32" s="11">
        <f t="shared" si="2"/>
        <v>3.3781261664800302</v>
      </c>
      <c r="L32" s="10">
        <v>271.02999999999997</v>
      </c>
      <c r="M32" s="10">
        <f>[1]MSMEOPS!$ET32</f>
        <v>15.88</v>
      </c>
      <c r="N32" s="11">
        <f t="shared" si="3"/>
        <v>5.8591299856104495</v>
      </c>
      <c r="O32" s="10">
        <v>2.5499999999999998</v>
      </c>
      <c r="P32" s="10">
        <f>[1]MSMEOPS!$FC32</f>
        <v>0</v>
      </c>
      <c r="Q32" s="11">
        <f t="shared" si="4"/>
        <v>0</v>
      </c>
      <c r="R32" s="10">
        <v>7.18</v>
      </c>
      <c r="S32" s="10">
        <f>[1]MSMEOPS!$FL32</f>
        <v>1</v>
      </c>
      <c r="T32" s="11">
        <f t="shared" si="5"/>
        <v>13.927576601671309</v>
      </c>
      <c r="U32" s="10">
        <v>54.11</v>
      </c>
      <c r="V32" s="10">
        <f>[1]MSMEOPS!$GD32+[1]MSMEOPS!$FU32</f>
        <v>0.16</v>
      </c>
      <c r="W32" s="11">
        <f t="shared" si="6"/>
        <v>0.29569395675475879</v>
      </c>
      <c r="X32" s="10">
        <f t="shared" si="8"/>
        <v>388.45</v>
      </c>
      <c r="Y32" s="10">
        <f t="shared" si="8"/>
        <v>18.850000000000001</v>
      </c>
      <c r="Z32" s="11">
        <f t="shared" si="7"/>
        <v>4.8526193847342007</v>
      </c>
    </row>
    <row r="33" spans="1:27" x14ac:dyDescent="0.25">
      <c r="A33" s="8">
        <v>28</v>
      </c>
      <c r="B33" s="9" t="s">
        <v>44</v>
      </c>
      <c r="C33" s="10">
        <v>774.36</v>
      </c>
      <c r="D33" s="10">
        <f>[1]MSMEOPS!$DA33</f>
        <v>626.87</v>
      </c>
      <c r="E33" s="11">
        <f t="shared" si="0"/>
        <v>80.953303373108113</v>
      </c>
      <c r="F33" s="10">
        <v>11</v>
      </c>
      <c r="G33" s="10">
        <f>[1]MSMEOPS!$EB33</f>
        <v>0</v>
      </c>
      <c r="H33" s="11">
        <f t="shared" si="1"/>
        <v>0</v>
      </c>
      <c r="I33" s="10">
        <v>22.25</v>
      </c>
      <c r="J33" s="10">
        <f>[1]MSMEOPS!$EK33</f>
        <v>0</v>
      </c>
      <c r="K33" s="11">
        <f t="shared" si="2"/>
        <v>0</v>
      </c>
      <c r="L33" s="10">
        <v>125.34</v>
      </c>
      <c r="M33" s="10">
        <f>[1]MSMEOPS!$ET33</f>
        <v>0.63</v>
      </c>
      <c r="N33" s="11">
        <f t="shared" si="3"/>
        <v>0.5026328386787936</v>
      </c>
      <c r="O33" s="10">
        <v>1.75</v>
      </c>
      <c r="P33" s="10">
        <f>[1]MSMEOPS!$FC33</f>
        <v>0</v>
      </c>
      <c r="Q33" s="11">
        <f t="shared" si="4"/>
        <v>0</v>
      </c>
      <c r="R33" s="10">
        <v>10.77</v>
      </c>
      <c r="S33" s="10">
        <f>[1]MSMEOPS!$FL33</f>
        <v>0</v>
      </c>
      <c r="T33" s="11">
        <f t="shared" si="5"/>
        <v>0</v>
      </c>
      <c r="U33" s="10">
        <v>78.55</v>
      </c>
      <c r="V33" s="10">
        <f>[1]MSMEOPS!$GD33+[1]MSMEOPS!$FU33</f>
        <v>0.47</v>
      </c>
      <c r="W33" s="11">
        <f t="shared" si="6"/>
        <v>0.59834500318268613</v>
      </c>
      <c r="X33" s="10">
        <f t="shared" si="8"/>
        <v>238.66000000000003</v>
      </c>
      <c r="Y33" s="10">
        <f t="shared" si="8"/>
        <v>1.1000000000000001</v>
      </c>
      <c r="Z33" s="11">
        <f t="shared" si="7"/>
        <v>0.46090672923824688</v>
      </c>
    </row>
    <row r="34" spans="1:27" x14ac:dyDescent="0.25">
      <c r="A34" s="8">
        <v>29</v>
      </c>
      <c r="B34" s="9" t="s">
        <v>45</v>
      </c>
      <c r="C34" s="10">
        <v>0.27</v>
      </c>
      <c r="D34" s="10">
        <f>[1]MSMEOPS!$DA34</f>
        <v>0.97</v>
      </c>
      <c r="E34" s="11">
        <f t="shared" si="0"/>
        <v>359.25925925925924</v>
      </c>
      <c r="F34" s="10">
        <v>0</v>
      </c>
      <c r="G34" s="10">
        <f>[1]MSMEOPS!$EB34</f>
        <v>0</v>
      </c>
      <c r="H34" s="11" t="str">
        <f t="shared" si="1"/>
        <v>-</v>
      </c>
      <c r="I34" s="10">
        <v>1.56</v>
      </c>
      <c r="J34" s="10">
        <f>[1]MSMEOPS!$EK34</f>
        <v>0</v>
      </c>
      <c r="K34" s="11">
        <f t="shared" si="2"/>
        <v>0</v>
      </c>
      <c r="L34" s="10">
        <v>3.58</v>
      </c>
      <c r="M34" s="10">
        <f>[1]MSMEOPS!$ET34</f>
        <v>0.02</v>
      </c>
      <c r="N34" s="11">
        <f t="shared" si="3"/>
        <v>0.55865921787709505</v>
      </c>
      <c r="O34" s="10">
        <v>0</v>
      </c>
      <c r="P34" s="10">
        <f>[1]MSMEOPS!$FC34</f>
        <v>0</v>
      </c>
      <c r="Q34" s="11" t="str">
        <f t="shared" si="4"/>
        <v>-</v>
      </c>
      <c r="R34" s="10">
        <v>0</v>
      </c>
      <c r="S34" s="10">
        <f>[1]MSMEOPS!$FL34</f>
        <v>0</v>
      </c>
      <c r="T34" s="11" t="str">
        <f t="shared" si="5"/>
        <v>-</v>
      </c>
      <c r="U34" s="10">
        <v>2.2999999999999998</v>
      </c>
      <c r="V34" s="10">
        <f>[1]MSMEOPS!$GD34+[1]MSMEOPS!$FU34</f>
        <v>0</v>
      </c>
      <c r="W34" s="11">
        <f t="shared" si="6"/>
        <v>0</v>
      </c>
      <c r="X34" s="10">
        <f t="shared" si="8"/>
        <v>7.44</v>
      </c>
      <c r="Y34" s="10">
        <f t="shared" si="8"/>
        <v>0.02</v>
      </c>
      <c r="Z34" s="11">
        <f t="shared" si="7"/>
        <v>0.26881720430107525</v>
      </c>
    </row>
    <row r="35" spans="1:27" x14ac:dyDescent="0.25">
      <c r="A35" s="8">
        <v>30</v>
      </c>
      <c r="B35" s="9" t="s">
        <v>46</v>
      </c>
      <c r="C35" s="10">
        <v>466.04</v>
      </c>
      <c r="D35" s="10">
        <f>[1]MSMEOPS!$DA35</f>
        <v>77.039999999999992</v>
      </c>
      <c r="E35" s="11">
        <f t="shared" si="0"/>
        <v>16.530769890996478</v>
      </c>
      <c r="F35" s="10">
        <v>0</v>
      </c>
      <c r="G35" s="10">
        <f>[1]MSMEOPS!$EB35</f>
        <v>0</v>
      </c>
      <c r="H35" s="11" t="str">
        <f t="shared" si="1"/>
        <v>-</v>
      </c>
      <c r="I35" s="10">
        <v>4.1500000000000004</v>
      </c>
      <c r="J35" s="10">
        <f>[1]MSMEOPS!$EK35</f>
        <v>0</v>
      </c>
      <c r="K35" s="11">
        <f t="shared" si="2"/>
        <v>0</v>
      </c>
      <c r="L35" s="10">
        <v>20.46</v>
      </c>
      <c r="M35" s="10">
        <f>[1]MSMEOPS!$ET35</f>
        <v>0</v>
      </c>
      <c r="N35" s="11">
        <f t="shared" si="3"/>
        <v>0</v>
      </c>
      <c r="O35" s="10">
        <v>0.11</v>
      </c>
      <c r="P35" s="10">
        <f>[1]MSMEOPS!$FC35</f>
        <v>0</v>
      </c>
      <c r="Q35" s="11">
        <f t="shared" si="4"/>
        <v>0</v>
      </c>
      <c r="R35" s="10">
        <v>0.97</v>
      </c>
      <c r="S35" s="10">
        <f>[1]MSMEOPS!$FL35</f>
        <v>0</v>
      </c>
      <c r="T35" s="11">
        <f t="shared" si="5"/>
        <v>0</v>
      </c>
      <c r="U35" s="10">
        <v>52.47</v>
      </c>
      <c r="V35" s="10">
        <f>[1]MSMEOPS!$GD35+[1]MSMEOPS!$FU35</f>
        <v>0</v>
      </c>
      <c r="W35" s="11">
        <f t="shared" si="6"/>
        <v>0</v>
      </c>
      <c r="X35" s="10">
        <f t="shared" si="8"/>
        <v>78.16</v>
      </c>
      <c r="Y35" s="10">
        <f t="shared" si="8"/>
        <v>0</v>
      </c>
      <c r="Z35" s="11">
        <f t="shared" si="7"/>
        <v>0</v>
      </c>
    </row>
    <row r="36" spans="1:27" x14ac:dyDescent="0.25">
      <c r="A36" s="8">
        <v>31</v>
      </c>
      <c r="B36" s="9" t="s">
        <v>47</v>
      </c>
      <c r="C36" s="10">
        <v>135.63999999999999</v>
      </c>
      <c r="D36" s="10">
        <f>[1]MSMEOPS!$DA36</f>
        <v>11.5</v>
      </c>
      <c r="E36" s="11">
        <f t="shared" si="0"/>
        <v>8.4783249778826324</v>
      </c>
      <c r="F36" s="10">
        <v>0</v>
      </c>
      <c r="G36" s="10">
        <f>[1]MSMEOPS!$EB36</f>
        <v>0</v>
      </c>
      <c r="H36" s="11" t="str">
        <f t="shared" si="1"/>
        <v>-</v>
      </c>
      <c r="I36" s="10">
        <v>0.99</v>
      </c>
      <c r="J36" s="10">
        <f>[1]MSMEOPS!$EK36</f>
        <v>0.02</v>
      </c>
      <c r="K36" s="11">
        <f t="shared" si="2"/>
        <v>2.0202020202020203</v>
      </c>
      <c r="L36" s="10">
        <v>4.8499999999999996</v>
      </c>
      <c r="M36" s="10">
        <f>[1]MSMEOPS!$ET36</f>
        <v>7.5</v>
      </c>
      <c r="N36" s="11">
        <f t="shared" si="3"/>
        <v>154.63917525773198</v>
      </c>
      <c r="O36" s="10">
        <v>0</v>
      </c>
      <c r="P36" s="10">
        <f>[1]MSMEOPS!$FC36</f>
        <v>0</v>
      </c>
      <c r="Q36" s="11" t="str">
        <f t="shared" si="4"/>
        <v>-</v>
      </c>
      <c r="R36" s="10">
        <v>0.18</v>
      </c>
      <c r="S36" s="10">
        <f>[1]MSMEOPS!$FL36</f>
        <v>0</v>
      </c>
      <c r="T36" s="11">
        <f t="shared" si="5"/>
        <v>0</v>
      </c>
      <c r="U36" s="10">
        <v>5.62</v>
      </c>
      <c r="V36" s="10">
        <f>[1]MSMEOPS!$GD36+[1]MSMEOPS!$FU36</f>
        <v>1.1200000000000001</v>
      </c>
      <c r="W36" s="11">
        <f t="shared" si="6"/>
        <v>19.928825622775804</v>
      </c>
      <c r="X36" s="10">
        <f t="shared" si="8"/>
        <v>11.64</v>
      </c>
      <c r="Y36" s="10">
        <f t="shared" si="8"/>
        <v>8.64</v>
      </c>
      <c r="Z36" s="11">
        <f t="shared" si="7"/>
        <v>74.226804123711347</v>
      </c>
    </row>
    <row r="37" spans="1:27" x14ac:dyDescent="0.25">
      <c r="A37" s="8">
        <v>32</v>
      </c>
      <c r="B37" s="9" t="s">
        <v>48</v>
      </c>
      <c r="C37" s="10">
        <v>90.89</v>
      </c>
      <c r="D37" s="10">
        <f>[1]MSMEOPS!$DA37</f>
        <v>43.620000000000005</v>
      </c>
      <c r="E37" s="11">
        <f t="shared" si="0"/>
        <v>47.99207833645066</v>
      </c>
      <c r="F37" s="10">
        <v>0</v>
      </c>
      <c r="G37" s="10">
        <f>[1]MSMEOPS!$EB37</f>
        <v>0</v>
      </c>
      <c r="H37" s="11" t="str">
        <f t="shared" si="1"/>
        <v>-</v>
      </c>
      <c r="I37" s="10">
        <v>2.77</v>
      </c>
      <c r="J37" s="10">
        <f>[1]MSMEOPS!$EK37</f>
        <v>0.16</v>
      </c>
      <c r="K37" s="11">
        <f t="shared" si="2"/>
        <v>5.7761732851985563</v>
      </c>
      <c r="L37" s="10">
        <v>34.520000000000003</v>
      </c>
      <c r="M37" s="10">
        <f>[1]MSMEOPS!$ET37</f>
        <v>2.56</v>
      </c>
      <c r="N37" s="11">
        <f t="shared" si="3"/>
        <v>7.4159907300115879</v>
      </c>
      <c r="O37" s="10">
        <v>0.03</v>
      </c>
      <c r="P37" s="10">
        <f>[1]MSMEOPS!$FC37</f>
        <v>0</v>
      </c>
      <c r="Q37" s="11">
        <f t="shared" si="4"/>
        <v>0</v>
      </c>
      <c r="R37" s="10">
        <v>0.7</v>
      </c>
      <c r="S37" s="10">
        <f>[1]MSMEOPS!$FL37</f>
        <v>0</v>
      </c>
      <c r="T37" s="11">
        <f t="shared" si="5"/>
        <v>0</v>
      </c>
      <c r="U37" s="10">
        <v>10.27</v>
      </c>
      <c r="V37" s="10">
        <f>[1]MSMEOPS!$GD37+[1]MSMEOPS!$FU37</f>
        <v>0.39</v>
      </c>
      <c r="W37" s="11">
        <f t="shared" si="6"/>
        <v>3.79746835443038</v>
      </c>
      <c r="X37" s="10">
        <f t="shared" si="8"/>
        <v>48.290000000000006</v>
      </c>
      <c r="Y37" s="10">
        <f t="shared" si="8"/>
        <v>3.1100000000000003</v>
      </c>
      <c r="Z37" s="11">
        <f t="shared" si="7"/>
        <v>6.4402567819424315</v>
      </c>
    </row>
    <row r="38" spans="1:27" x14ac:dyDescent="0.25">
      <c r="A38" s="8">
        <v>33</v>
      </c>
      <c r="B38" s="9" t="s">
        <v>49</v>
      </c>
      <c r="C38" s="10">
        <v>346.53</v>
      </c>
      <c r="D38" s="10">
        <f>[1]MSMEOPS!$DA38</f>
        <v>526.27</v>
      </c>
      <c r="E38" s="11">
        <f t="shared" si="0"/>
        <v>151.86852509162267</v>
      </c>
      <c r="F38" s="10">
        <v>0</v>
      </c>
      <c r="G38" s="10">
        <f>[1]MSMEOPS!$EB38</f>
        <v>0</v>
      </c>
      <c r="H38" s="11" t="str">
        <f t="shared" si="1"/>
        <v>-</v>
      </c>
      <c r="I38" s="10">
        <v>4.82</v>
      </c>
      <c r="J38" s="10">
        <f>[1]MSMEOPS!$EK38</f>
        <v>0.16</v>
      </c>
      <c r="K38" s="11">
        <f t="shared" si="2"/>
        <v>3.3195020746887969</v>
      </c>
      <c r="L38" s="10">
        <v>23.32</v>
      </c>
      <c r="M38" s="10">
        <f>[1]MSMEOPS!$ET38</f>
        <v>17.88</v>
      </c>
      <c r="N38" s="11">
        <f t="shared" si="3"/>
        <v>76.672384219554033</v>
      </c>
      <c r="O38" s="10">
        <v>7.0000000000000007E-2</v>
      </c>
      <c r="P38" s="10">
        <f>[1]MSMEOPS!$FC38</f>
        <v>0.08</v>
      </c>
      <c r="Q38" s="11">
        <f t="shared" si="4"/>
        <v>114.28571428571428</v>
      </c>
      <c r="R38" s="10">
        <v>0.68</v>
      </c>
      <c r="S38" s="10">
        <f>[1]MSMEOPS!$FL38</f>
        <v>0</v>
      </c>
      <c r="T38" s="11">
        <f t="shared" si="5"/>
        <v>0</v>
      </c>
      <c r="U38" s="10">
        <v>20.7</v>
      </c>
      <c r="V38" s="10">
        <f>[1]MSMEOPS!$GD38+[1]MSMEOPS!$FU38</f>
        <v>7.0000000000000007E-2</v>
      </c>
      <c r="W38" s="11">
        <f t="shared" si="6"/>
        <v>0.33816425120772953</v>
      </c>
      <c r="X38" s="10">
        <f t="shared" si="8"/>
        <v>49.59</v>
      </c>
      <c r="Y38" s="10">
        <f t="shared" si="8"/>
        <v>18.189999999999998</v>
      </c>
      <c r="Z38" s="11">
        <f t="shared" si="7"/>
        <v>36.680782415809631</v>
      </c>
    </row>
    <row r="39" spans="1:27" x14ac:dyDescent="0.25">
      <c r="A39" s="8">
        <v>34</v>
      </c>
      <c r="B39" s="9" t="s">
        <v>50</v>
      </c>
      <c r="C39" s="10">
        <v>59.84</v>
      </c>
      <c r="D39" s="10">
        <f>[1]MSMEOPS!$DA39</f>
        <v>454.96000000000004</v>
      </c>
      <c r="E39" s="11">
        <f t="shared" si="0"/>
        <v>760.29411764705878</v>
      </c>
      <c r="F39" s="10">
        <v>0</v>
      </c>
      <c r="G39" s="10">
        <f>[1]MSMEOPS!$EB39</f>
        <v>5.5</v>
      </c>
      <c r="H39" s="11" t="str">
        <f t="shared" si="1"/>
        <v>-</v>
      </c>
      <c r="I39" s="10">
        <v>2.29</v>
      </c>
      <c r="J39" s="10">
        <f>[1]MSMEOPS!$EK39</f>
        <v>0</v>
      </c>
      <c r="K39" s="11">
        <f t="shared" si="2"/>
        <v>0</v>
      </c>
      <c r="L39" s="10">
        <v>10.220000000000001</v>
      </c>
      <c r="M39" s="10">
        <f>[1]MSMEOPS!$ET39</f>
        <v>2.34</v>
      </c>
      <c r="N39" s="11">
        <f t="shared" si="3"/>
        <v>22.896281800391385</v>
      </c>
      <c r="O39" s="10">
        <v>0</v>
      </c>
      <c r="P39" s="10">
        <f>[1]MSMEOPS!$FC39</f>
        <v>0</v>
      </c>
      <c r="Q39" s="11" t="str">
        <f t="shared" si="4"/>
        <v>-</v>
      </c>
      <c r="R39" s="10">
        <v>0.56999999999999995</v>
      </c>
      <c r="S39" s="10">
        <f>[1]MSMEOPS!$FL39</f>
        <v>0</v>
      </c>
      <c r="T39" s="11">
        <f t="shared" si="5"/>
        <v>0</v>
      </c>
      <c r="U39" s="10">
        <v>15.99</v>
      </c>
      <c r="V39" s="10">
        <f>[1]MSMEOPS!$GD39+[1]MSMEOPS!$FU39</f>
        <v>1.04</v>
      </c>
      <c r="W39" s="11">
        <f t="shared" si="6"/>
        <v>6.5040650406504064</v>
      </c>
      <c r="X39" s="10">
        <f t="shared" si="8"/>
        <v>29.07</v>
      </c>
      <c r="Y39" s="10">
        <f t="shared" si="8"/>
        <v>3.38</v>
      </c>
      <c r="Z39" s="11">
        <f t="shared" si="7"/>
        <v>11.627106983144134</v>
      </c>
    </row>
    <row r="40" spans="1:27" x14ac:dyDescent="0.25">
      <c r="A40" s="14" t="s">
        <v>51</v>
      </c>
      <c r="B40" s="15"/>
      <c r="C40" s="12">
        <f>SUM(C18:C39)</f>
        <v>10439.300000000001</v>
      </c>
      <c r="D40" s="12">
        <f>SUM(D18:D39)</f>
        <v>9325.6786000000029</v>
      </c>
      <c r="E40" s="13">
        <f t="shared" si="0"/>
        <v>89.332413092831914</v>
      </c>
      <c r="F40" s="12">
        <f>SUM(F18:F39)</f>
        <v>287.55</v>
      </c>
      <c r="G40" s="12">
        <f>SUM(G18:G39)</f>
        <v>128.38</v>
      </c>
      <c r="H40" s="13">
        <f t="shared" si="1"/>
        <v>44.646148495913749</v>
      </c>
      <c r="I40" s="12">
        <f>SUM(I18:I39)</f>
        <v>254.00000000000003</v>
      </c>
      <c r="J40" s="12">
        <f>SUM(J18:J39)</f>
        <v>45.055</v>
      </c>
      <c r="K40" s="13">
        <f t="shared" si="2"/>
        <v>17.738188976377948</v>
      </c>
      <c r="L40" s="12">
        <f>SUM(L18:L39)</f>
        <v>1924.2499999999995</v>
      </c>
      <c r="M40" s="12">
        <f>SUM(M18:M39)</f>
        <v>356.86919999999992</v>
      </c>
      <c r="N40" s="13">
        <f t="shared" si="3"/>
        <v>18.545885409899959</v>
      </c>
      <c r="O40" s="12">
        <f>SUM(O18:O39)</f>
        <v>27.280000000000005</v>
      </c>
      <c r="P40" s="12">
        <f>SUM(P18:P39)</f>
        <v>0.8899999999999999</v>
      </c>
      <c r="Q40" s="13">
        <f t="shared" si="4"/>
        <v>3.2624633431085037</v>
      </c>
      <c r="R40" s="12">
        <f>SUM(R18:R39)</f>
        <v>59.079999999999991</v>
      </c>
      <c r="S40" s="12">
        <f>SUM(S18:S39)</f>
        <v>1</v>
      </c>
      <c r="T40" s="13">
        <f t="shared" si="5"/>
        <v>1.6926201760324986</v>
      </c>
      <c r="U40" s="12">
        <f>SUM(U18:U39)</f>
        <v>724.96999999999991</v>
      </c>
      <c r="V40" s="12">
        <f>SUM(V18:V39)</f>
        <v>299.13000000000005</v>
      </c>
      <c r="W40" s="13">
        <f t="shared" si="6"/>
        <v>41.261017697284039</v>
      </c>
      <c r="X40" s="12">
        <f>SUM(X18:X39)</f>
        <v>2989.58</v>
      </c>
      <c r="Y40" s="12">
        <f>SUM(Y18:Y39)</f>
        <v>702.94420000000002</v>
      </c>
      <c r="Z40" s="13">
        <f t="shared" si="7"/>
        <v>23.513142314305021</v>
      </c>
    </row>
    <row r="41" spans="1:27" x14ac:dyDescent="0.25">
      <c r="A41" s="14" t="s">
        <v>52</v>
      </c>
      <c r="B41" s="15"/>
      <c r="C41" s="12">
        <f>C40+C17</f>
        <v>40821.11</v>
      </c>
      <c r="D41" s="12">
        <f>D40+D17</f>
        <v>34906.049800000008</v>
      </c>
      <c r="E41" s="13">
        <f t="shared" si="0"/>
        <v>85.509800688908285</v>
      </c>
      <c r="F41" s="12">
        <f>F40+F17</f>
        <v>1083.3</v>
      </c>
      <c r="G41" s="12">
        <f>G40+G17</f>
        <v>260.76</v>
      </c>
      <c r="H41" s="13">
        <f t="shared" si="1"/>
        <v>24.0708944890612</v>
      </c>
      <c r="I41" s="12">
        <f>I40+I17</f>
        <v>1651.45</v>
      </c>
      <c r="J41" s="12">
        <f>J40+J17</f>
        <v>493.43091999999996</v>
      </c>
      <c r="K41" s="13">
        <f t="shared" si="2"/>
        <v>29.878647249386898</v>
      </c>
      <c r="L41" s="12">
        <f>L40+L17</f>
        <v>10044.07</v>
      </c>
      <c r="M41" s="12">
        <f>M40+M17</f>
        <v>1706.3877244999996</v>
      </c>
      <c r="N41" s="13">
        <f t="shared" si="3"/>
        <v>16.989006692506123</v>
      </c>
      <c r="O41" s="12">
        <f>O40+O17</f>
        <v>370.39000000000004</v>
      </c>
      <c r="P41" s="12">
        <f>P40+P17</f>
        <v>15.78</v>
      </c>
      <c r="Q41" s="13">
        <f t="shared" si="4"/>
        <v>4.2603742001673908</v>
      </c>
      <c r="R41" s="12">
        <f>R40+R17</f>
        <v>499.04999999999995</v>
      </c>
      <c r="S41" s="12">
        <f>S40+S17</f>
        <v>1.3399999999999999</v>
      </c>
      <c r="T41" s="13">
        <f t="shared" si="5"/>
        <v>0.26851016932171123</v>
      </c>
      <c r="U41" s="12">
        <f>U40+U17</f>
        <v>4494.05</v>
      </c>
      <c r="V41" s="12">
        <f>V40+V17</f>
        <v>550.19999999999982</v>
      </c>
      <c r="W41" s="13">
        <f t="shared" si="6"/>
        <v>12.242854440871815</v>
      </c>
      <c r="X41" s="12">
        <f>X40+X17</f>
        <v>17059.010000000002</v>
      </c>
      <c r="Y41" s="12">
        <f>Y40+Y17</f>
        <v>2767.1386444999998</v>
      </c>
      <c r="Z41" s="13">
        <f t="shared" si="7"/>
        <v>16.220980259112338</v>
      </c>
      <c r="AA41" s="16"/>
    </row>
    <row r="42" spans="1:27" x14ac:dyDescent="0.25">
      <c r="A42" s="8">
        <v>35</v>
      </c>
      <c r="B42" s="9" t="s">
        <v>53</v>
      </c>
      <c r="C42" s="10">
        <v>0</v>
      </c>
      <c r="D42" s="10">
        <f>[1]MSMEOPS!$DA42</f>
        <v>31.296799999999998</v>
      </c>
      <c r="E42" s="11" t="str">
        <f t="shared" si="0"/>
        <v>-</v>
      </c>
      <c r="F42" s="10">
        <v>0</v>
      </c>
      <c r="G42" s="10">
        <f>[1]MSMEOPS!$EB42</f>
        <v>0</v>
      </c>
      <c r="H42" s="11" t="str">
        <f t="shared" si="1"/>
        <v>-</v>
      </c>
      <c r="I42" s="10">
        <v>18.79</v>
      </c>
      <c r="J42" s="10">
        <f>[1]MSMEOPS!$EK42</f>
        <v>20.565899999999999</v>
      </c>
      <c r="K42" s="11">
        <f t="shared" si="2"/>
        <v>109.45130388504525</v>
      </c>
      <c r="L42" s="10">
        <v>71.7</v>
      </c>
      <c r="M42" s="10">
        <f>[1]MSMEOPS!$ET42</f>
        <v>34.169899999999998</v>
      </c>
      <c r="N42" s="11">
        <f t="shared" si="3"/>
        <v>47.656764295676425</v>
      </c>
      <c r="O42" s="10">
        <v>0.62</v>
      </c>
      <c r="P42" s="10">
        <f>[1]MSMEOPS!$FC42</f>
        <v>0</v>
      </c>
      <c r="Q42" s="11">
        <f t="shared" si="4"/>
        <v>0</v>
      </c>
      <c r="R42" s="10">
        <v>4.47</v>
      </c>
      <c r="S42" s="10">
        <f>[1]MSMEOPS!$FL42</f>
        <v>0</v>
      </c>
      <c r="T42" s="11">
        <f t="shared" si="5"/>
        <v>0</v>
      </c>
      <c r="U42" s="10">
        <v>273.11</v>
      </c>
      <c r="V42" s="10">
        <f>[1]MSMEOPS!$GD42+[1]MSMEOPS!$FU42</f>
        <v>1548.0285999999999</v>
      </c>
      <c r="W42" s="11">
        <f t="shared" si="6"/>
        <v>566.81505620445967</v>
      </c>
      <c r="X42" s="10">
        <f t="shared" ref="X42:Y58" si="9">I42+L42+O42+R42+U42</f>
        <v>368.69000000000005</v>
      </c>
      <c r="Y42" s="10">
        <f t="shared" si="9"/>
        <v>1602.7643999999998</v>
      </c>
      <c r="Z42" s="11">
        <f t="shared" si="7"/>
        <v>434.71870677262729</v>
      </c>
    </row>
    <row r="43" spans="1:27" x14ac:dyDescent="0.25">
      <c r="A43" s="14" t="s">
        <v>54</v>
      </c>
      <c r="B43" s="15"/>
      <c r="C43" s="12">
        <f>C42</f>
        <v>0</v>
      </c>
      <c r="D43" s="12">
        <f>D42</f>
        <v>31.296799999999998</v>
      </c>
      <c r="E43" s="13" t="str">
        <f t="shared" si="0"/>
        <v>-</v>
      </c>
      <c r="F43" s="12">
        <f>F42</f>
        <v>0</v>
      </c>
      <c r="G43" s="12">
        <f>G42</f>
        <v>0</v>
      </c>
      <c r="H43" s="13" t="str">
        <f t="shared" si="1"/>
        <v>-</v>
      </c>
      <c r="I43" s="12">
        <f>I42</f>
        <v>18.79</v>
      </c>
      <c r="J43" s="12">
        <f>J42</f>
        <v>20.565899999999999</v>
      </c>
      <c r="K43" s="13">
        <f t="shared" si="2"/>
        <v>109.45130388504525</v>
      </c>
      <c r="L43" s="12">
        <f>L42</f>
        <v>71.7</v>
      </c>
      <c r="M43" s="12">
        <f>M42</f>
        <v>34.169899999999998</v>
      </c>
      <c r="N43" s="13">
        <f t="shared" si="3"/>
        <v>47.656764295676425</v>
      </c>
      <c r="O43" s="12">
        <f>O42</f>
        <v>0.62</v>
      </c>
      <c r="P43" s="12">
        <f>P42</f>
        <v>0</v>
      </c>
      <c r="Q43" s="13">
        <f t="shared" si="4"/>
        <v>0</v>
      </c>
      <c r="R43" s="12">
        <f>R42</f>
        <v>4.47</v>
      </c>
      <c r="S43" s="12">
        <f>S42</f>
        <v>0</v>
      </c>
      <c r="T43" s="13">
        <f t="shared" si="5"/>
        <v>0</v>
      </c>
      <c r="U43" s="12">
        <f>U42</f>
        <v>273.11</v>
      </c>
      <c r="V43" s="12">
        <f>V42</f>
        <v>1548.0285999999999</v>
      </c>
      <c r="W43" s="13">
        <f t="shared" si="6"/>
        <v>566.81505620445967</v>
      </c>
      <c r="X43" s="12">
        <f>X42</f>
        <v>368.69000000000005</v>
      </c>
      <c r="Y43" s="12">
        <f>Y42</f>
        <v>1602.7643999999998</v>
      </c>
      <c r="Z43" s="13">
        <f t="shared" si="7"/>
        <v>434.71870677262729</v>
      </c>
    </row>
    <row r="44" spans="1:27" x14ac:dyDescent="0.25">
      <c r="A44" s="8">
        <v>36</v>
      </c>
      <c r="B44" s="9" t="s">
        <v>55</v>
      </c>
      <c r="C44" s="17">
        <v>1238.72</v>
      </c>
      <c r="D44" s="10">
        <f>[1]MSMEOPS!$DA45</f>
        <v>702.05489999999998</v>
      </c>
      <c r="E44" s="18">
        <f t="shared" si="0"/>
        <v>56.675834732627223</v>
      </c>
      <c r="F44" s="17">
        <v>0</v>
      </c>
      <c r="G44" s="10">
        <f>[1]MSMEOPS!$EB45</f>
        <v>0</v>
      </c>
      <c r="H44" s="18" t="str">
        <f t="shared" si="1"/>
        <v>-</v>
      </c>
      <c r="I44" s="17">
        <v>53</v>
      </c>
      <c r="J44" s="10">
        <f>[1]MSMEOPS!$EK45</f>
        <v>6.3014000000000001</v>
      </c>
      <c r="K44" s="18">
        <f t="shared" si="2"/>
        <v>11.889433962264151</v>
      </c>
      <c r="L44" s="17">
        <v>299.52</v>
      </c>
      <c r="M44" s="10">
        <f>[1]MSMEOPS!$ET45</f>
        <v>68.605400000000003</v>
      </c>
      <c r="N44" s="18">
        <f t="shared" si="3"/>
        <v>22.905114850427353</v>
      </c>
      <c r="O44" s="17">
        <v>17.11</v>
      </c>
      <c r="P44" s="10">
        <f>[1]MSMEOPS!$FC45</f>
        <v>0</v>
      </c>
      <c r="Q44" s="18">
        <f t="shared" si="4"/>
        <v>0</v>
      </c>
      <c r="R44" s="17">
        <v>24.86</v>
      </c>
      <c r="S44" s="10">
        <f>[1]MSMEOPS!$FL45</f>
        <v>0</v>
      </c>
      <c r="T44" s="18">
        <f t="shared" si="5"/>
        <v>0</v>
      </c>
      <c r="U44" s="17">
        <v>432.4</v>
      </c>
      <c r="V44" s="10">
        <f>[1]MSMEOPS!$GD45+[1]MSMEOPS!$FU45</f>
        <v>1193.0181</v>
      </c>
      <c r="W44" s="18">
        <f t="shared" si="6"/>
        <v>275.90612858464385</v>
      </c>
      <c r="X44" s="10">
        <f t="shared" si="9"/>
        <v>826.89</v>
      </c>
      <c r="Y44" s="10">
        <f t="shared" si="9"/>
        <v>1267.9249</v>
      </c>
      <c r="Z44" s="18">
        <f t="shared" si="7"/>
        <v>153.33658648671528</v>
      </c>
    </row>
    <row r="45" spans="1:27" x14ac:dyDescent="0.25">
      <c r="A45" s="8">
        <v>37</v>
      </c>
      <c r="B45" s="9" t="s">
        <v>56</v>
      </c>
      <c r="C45" s="17">
        <v>408.12</v>
      </c>
      <c r="D45" s="10">
        <f>[1]MSMEOPS!$DA46</f>
        <v>302.67439999999999</v>
      </c>
      <c r="E45" s="18">
        <f t="shared" si="0"/>
        <v>74.163089287464473</v>
      </c>
      <c r="F45" s="17">
        <v>0</v>
      </c>
      <c r="G45" s="10">
        <f>[1]MSMEOPS!$EB46</f>
        <v>0</v>
      </c>
      <c r="H45" s="18" t="str">
        <f t="shared" si="1"/>
        <v>-</v>
      </c>
      <c r="I45" s="17">
        <v>9.14</v>
      </c>
      <c r="J45" s="10">
        <f>[1]MSMEOPS!$EK46</f>
        <v>0.78029999999999999</v>
      </c>
      <c r="K45" s="18">
        <f t="shared" si="2"/>
        <v>8.5371991247264756</v>
      </c>
      <c r="L45" s="17">
        <v>270.44</v>
      </c>
      <c r="M45" s="10">
        <f>[1]MSMEOPS!$ET46</f>
        <v>238.7978</v>
      </c>
      <c r="N45" s="18">
        <f t="shared" si="3"/>
        <v>88.299733767194198</v>
      </c>
      <c r="O45" s="17">
        <v>7.0000000000000007E-2</v>
      </c>
      <c r="P45" s="10">
        <f>[1]MSMEOPS!$FC46</f>
        <v>0</v>
      </c>
      <c r="Q45" s="18">
        <f t="shared" si="4"/>
        <v>0</v>
      </c>
      <c r="R45" s="17">
        <v>0.03</v>
      </c>
      <c r="S45" s="10">
        <f>[1]MSMEOPS!$FL46</f>
        <v>0.1527</v>
      </c>
      <c r="T45" s="18">
        <f t="shared" si="5"/>
        <v>509.00000000000006</v>
      </c>
      <c r="U45" s="17">
        <v>64.23</v>
      </c>
      <c r="V45" s="10">
        <f>[1]MSMEOPS!$GD46+[1]MSMEOPS!$FU46</f>
        <v>7.0926</v>
      </c>
      <c r="W45" s="18">
        <f t="shared" si="6"/>
        <v>11.042503503035963</v>
      </c>
      <c r="X45" s="10">
        <f t="shared" si="9"/>
        <v>343.90999999999997</v>
      </c>
      <c r="Y45" s="10">
        <f t="shared" si="9"/>
        <v>246.82340000000002</v>
      </c>
      <c r="Z45" s="18">
        <f t="shared" si="7"/>
        <v>71.769765345584617</v>
      </c>
    </row>
    <row r="46" spans="1:27" x14ac:dyDescent="0.25">
      <c r="A46" s="8">
        <v>38</v>
      </c>
      <c r="B46" s="9" t="s">
        <v>57</v>
      </c>
      <c r="C46" s="17">
        <v>363.31</v>
      </c>
      <c r="D46" s="10">
        <f>[1]MSMEOPS!$DA47</f>
        <v>535.37</v>
      </c>
      <c r="E46" s="18">
        <f t="shared" si="0"/>
        <v>147.35900470672428</v>
      </c>
      <c r="F46" s="17">
        <v>0</v>
      </c>
      <c r="G46" s="10">
        <f>[1]MSMEOPS!$EB47</f>
        <v>0</v>
      </c>
      <c r="H46" s="18" t="str">
        <f t="shared" si="1"/>
        <v>-</v>
      </c>
      <c r="I46" s="17">
        <v>12.76</v>
      </c>
      <c r="J46" s="10">
        <f>[1]MSMEOPS!$EK47</f>
        <v>8.9600000000000009</v>
      </c>
      <c r="K46" s="18">
        <f t="shared" si="2"/>
        <v>70.219435736677127</v>
      </c>
      <c r="L46" s="17">
        <v>84.52</v>
      </c>
      <c r="M46" s="10">
        <f>[1]MSMEOPS!$ET47</f>
        <v>54.03</v>
      </c>
      <c r="N46" s="18">
        <f t="shared" si="3"/>
        <v>63.925698059630861</v>
      </c>
      <c r="O46" s="17">
        <v>1.65</v>
      </c>
      <c r="P46" s="10">
        <f>[1]MSMEOPS!$FC47</f>
        <v>0</v>
      </c>
      <c r="Q46" s="18">
        <f t="shared" si="4"/>
        <v>0</v>
      </c>
      <c r="R46" s="17">
        <v>0.27</v>
      </c>
      <c r="S46" s="10">
        <f>[1]MSMEOPS!$FL47</f>
        <v>0.02</v>
      </c>
      <c r="T46" s="18">
        <f t="shared" si="5"/>
        <v>7.4074074074074074</v>
      </c>
      <c r="U46" s="17">
        <v>40.950000000000003</v>
      </c>
      <c r="V46" s="10">
        <f>[1]MSMEOPS!$GD47+[1]MSMEOPS!$FU47</f>
        <v>0</v>
      </c>
      <c r="W46" s="18">
        <f t="shared" si="6"/>
        <v>0</v>
      </c>
      <c r="X46" s="10">
        <f t="shared" si="9"/>
        <v>140.15</v>
      </c>
      <c r="Y46" s="10">
        <f t="shared" si="9"/>
        <v>63.010000000000005</v>
      </c>
      <c r="Z46" s="18">
        <f t="shared" si="7"/>
        <v>44.958972529432756</v>
      </c>
    </row>
    <row r="47" spans="1:27" x14ac:dyDescent="0.25">
      <c r="A47" s="8">
        <v>39</v>
      </c>
      <c r="B47" s="9" t="s">
        <v>58</v>
      </c>
      <c r="C47" s="17">
        <v>334.39</v>
      </c>
      <c r="D47" s="10">
        <f>[1]MSMEOPS!$DA48</f>
        <v>473.76</v>
      </c>
      <c r="E47" s="18">
        <f t="shared" si="0"/>
        <v>141.6788779568767</v>
      </c>
      <c r="F47" s="17">
        <v>0</v>
      </c>
      <c r="G47" s="10">
        <f>[1]MSMEOPS!$EB48</f>
        <v>0</v>
      </c>
      <c r="H47" s="18" t="str">
        <f t="shared" si="1"/>
        <v>-</v>
      </c>
      <c r="I47" s="17">
        <v>39.049999999999997</v>
      </c>
      <c r="J47" s="10">
        <f>[1]MSMEOPS!$EK48</f>
        <v>6.28</v>
      </c>
      <c r="K47" s="18">
        <f t="shared" si="2"/>
        <v>16.081946222791295</v>
      </c>
      <c r="L47" s="17">
        <v>278.10000000000002</v>
      </c>
      <c r="M47" s="10">
        <f>[1]MSMEOPS!$ET48</f>
        <v>77.33</v>
      </c>
      <c r="N47" s="18">
        <f t="shared" si="3"/>
        <v>27.806544408486154</v>
      </c>
      <c r="O47" s="17">
        <v>0</v>
      </c>
      <c r="P47" s="10">
        <f>[1]MSMEOPS!$FC48</f>
        <v>0</v>
      </c>
      <c r="Q47" s="18" t="str">
        <f t="shared" si="4"/>
        <v>-</v>
      </c>
      <c r="R47" s="17">
        <v>10.75</v>
      </c>
      <c r="S47" s="10">
        <f>[1]MSMEOPS!$FL48</f>
        <v>0</v>
      </c>
      <c r="T47" s="18">
        <f t="shared" si="5"/>
        <v>0</v>
      </c>
      <c r="U47" s="17">
        <v>398.06</v>
      </c>
      <c r="V47" s="10">
        <f>[1]MSMEOPS!$GD48+[1]MSMEOPS!$FU48</f>
        <v>14.12</v>
      </c>
      <c r="W47" s="18">
        <f t="shared" si="6"/>
        <v>3.5472039391046573</v>
      </c>
      <c r="X47" s="10">
        <f t="shared" si="9"/>
        <v>725.96</v>
      </c>
      <c r="Y47" s="10">
        <f t="shared" si="9"/>
        <v>97.73</v>
      </c>
      <c r="Z47" s="18">
        <f t="shared" si="7"/>
        <v>13.462174224475177</v>
      </c>
    </row>
    <row r="48" spans="1:27" x14ac:dyDescent="0.25">
      <c r="A48" s="14" t="s">
        <v>59</v>
      </c>
      <c r="B48" s="15"/>
      <c r="C48" s="12">
        <f>SUM(C44:C47)</f>
        <v>2344.54</v>
      </c>
      <c r="D48" s="12">
        <f>SUM(D44:D47)</f>
        <v>2013.8592999999998</v>
      </c>
      <c r="E48" s="13">
        <f t="shared" si="0"/>
        <v>85.895710885717449</v>
      </c>
      <c r="F48" s="12">
        <f>SUM(F44:F47)</f>
        <v>0</v>
      </c>
      <c r="G48" s="12">
        <f>SUM(G44:G47)</f>
        <v>0</v>
      </c>
      <c r="H48" s="13" t="str">
        <f t="shared" si="1"/>
        <v>-</v>
      </c>
      <c r="I48" s="12">
        <f>SUM(I44:I47)</f>
        <v>113.95</v>
      </c>
      <c r="J48" s="12">
        <f>SUM(J44:J47)</f>
        <v>22.3217</v>
      </c>
      <c r="K48" s="13">
        <f t="shared" si="2"/>
        <v>19.589030276437036</v>
      </c>
      <c r="L48" s="12">
        <f>SUM(L44:L47)</f>
        <v>932.58</v>
      </c>
      <c r="M48" s="12">
        <f>SUM(M44:M47)</f>
        <v>438.76319999999993</v>
      </c>
      <c r="N48" s="13">
        <f t="shared" si="3"/>
        <v>47.04831757061055</v>
      </c>
      <c r="O48" s="12">
        <f>SUM(O44:O47)</f>
        <v>18.829999999999998</v>
      </c>
      <c r="P48" s="12">
        <f>SUM(P44:P47)</f>
        <v>0</v>
      </c>
      <c r="Q48" s="13">
        <f t="shared" si="4"/>
        <v>0</v>
      </c>
      <c r="R48" s="12">
        <f>SUM(R44:R47)</f>
        <v>35.909999999999997</v>
      </c>
      <c r="S48" s="12">
        <f>SUM(S44:S47)</f>
        <v>0.17269999999999999</v>
      </c>
      <c r="T48" s="13">
        <f t="shared" si="5"/>
        <v>0.48092453355611253</v>
      </c>
      <c r="U48" s="12">
        <f>SUM(U44:U47)</f>
        <v>935.6400000000001</v>
      </c>
      <c r="V48" s="12">
        <f>SUM(V44:V47)</f>
        <v>1214.2306999999998</v>
      </c>
      <c r="W48" s="13">
        <f t="shared" si="6"/>
        <v>129.77541575819757</v>
      </c>
      <c r="X48" s="12">
        <f>SUM(X44:X47)</f>
        <v>2036.91</v>
      </c>
      <c r="Y48" s="12">
        <f>SUM(Y44:Y47)</f>
        <v>1675.4883</v>
      </c>
      <c r="Z48" s="13">
        <f t="shared" si="7"/>
        <v>82.256373624755142</v>
      </c>
    </row>
    <row r="49" spans="1:26" x14ac:dyDescent="0.25">
      <c r="A49" s="8">
        <v>40</v>
      </c>
      <c r="B49" s="9" t="s">
        <v>60</v>
      </c>
      <c r="C49" s="17">
        <v>0.09</v>
      </c>
      <c r="D49" s="10">
        <f>[1]MSMEOPS!$DA50</f>
        <v>56.65</v>
      </c>
      <c r="E49" s="18">
        <f t="shared" si="0"/>
        <v>62944.444444444445</v>
      </c>
      <c r="F49" s="17">
        <v>0</v>
      </c>
      <c r="G49" s="10">
        <f>[1]MSMEOPS!$EB50</f>
        <v>0</v>
      </c>
      <c r="H49" s="18" t="str">
        <f t="shared" si="1"/>
        <v>-</v>
      </c>
      <c r="I49" s="17">
        <v>0</v>
      </c>
      <c r="J49" s="10">
        <f>[1]MSMEOPS!$EK50</f>
        <v>0</v>
      </c>
      <c r="K49" s="18" t="str">
        <f t="shared" si="2"/>
        <v>-</v>
      </c>
      <c r="L49" s="17">
        <v>0</v>
      </c>
      <c r="M49" s="10">
        <f>[1]MSMEOPS!$ET50</f>
        <v>1.1299999999999999</v>
      </c>
      <c r="N49" s="18" t="str">
        <f t="shared" si="3"/>
        <v>-</v>
      </c>
      <c r="O49" s="17">
        <v>0</v>
      </c>
      <c r="P49" s="10">
        <f>[1]MSMEOPS!$FC50</f>
        <v>0</v>
      </c>
      <c r="Q49" s="18" t="str">
        <f t="shared" si="4"/>
        <v>-</v>
      </c>
      <c r="R49" s="17">
        <v>0</v>
      </c>
      <c r="S49" s="10">
        <f>[1]MSMEOPS!$FL50</f>
        <v>0</v>
      </c>
      <c r="T49" s="18" t="str">
        <f t="shared" si="5"/>
        <v>-</v>
      </c>
      <c r="U49" s="17">
        <v>0</v>
      </c>
      <c r="V49" s="10">
        <f>[1]MSMEOPS!$GD50+[1]MSMEOPS!$FU50</f>
        <v>0</v>
      </c>
      <c r="W49" s="18" t="str">
        <f t="shared" si="6"/>
        <v>-</v>
      </c>
      <c r="X49" s="10">
        <f t="shared" si="9"/>
        <v>0</v>
      </c>
      <c r="Y49" s="10">
        <f t="shared" si="9"/>
        <v>1.1299999999999999</v>
      </c>
      <c r="Z49" s="18" t="str">
        <f t="shared" si="7"/>
        <v>-</v>
      </c>
    </row>
    <row r="50" spans="1:26" x14ac:dyDescent="0.25">
      <c r="A50" s="8">
        <v>41</v>
      </c>
      <c r="B50" s="9" t="s">
        <v>61</v>
      </c>
      <c r="C50" s="17">
        <v>0</v>
      </c>
      <c r="D50" s="10">
        <f>[1]MSMEOPS!$DA51</f>
        <v>0</v>
      </c>
      <c r="E50" s="18" t="str">
        <f t="shared" si="0"/>
        <v>-</v>
      </c>
      <c r="F50" s="17">
        <v>0</v>
      </c>
      <c r="G50" s="10">
        <f>[1]MSMEOPS!$EB51</f>
        <v>0</v>
      </c>
      <c r="H50" s="18" t="str">
        <f t="shared" si="1"/>
        <v>-</v>
      </c>
      <c r="I50" s="17">
        <v>0</v>
      </c>
      <c r="J50" s="10">
        <f>[1]MSMEOPS!$EK51</f>
        <v>0</v>
      </c>
      <c r="K50" s="18" t="str">
        <f t="shared" si="2"/>
        <v>-</v>
      </c>
      <c r="L50" s="17">
        <v>0</v>
      </c>
      <c r="M50" s="10">
        <f>[1]MSMEOPS!$ET51</f>
        <v>4.3600000000000003</v>
      </c>
      <c r="N50" s="18" t="str">
        <f t="shared" si="3"/>
        <v>-</v>
      </c>
      <c r="O50" s="17">
        <v>0</v>
      </c>
      <c r="P50" s="10">
        <f>[1]MSMEOPS!$FC51</f>
        <v>0</v>
      </c>
      <c r="Q50" s="18" t="str">
        <f t="shared" si="4"/>
        <v>-</v>
      </c>
      <c r="R50" s="17">
        <v>0</v>
      </c>
      <c r="S50" s="10">
        <f>[1]MSMEOPS!$FL51</f>
        <v>0</v>
      </c>
      <c r="T50" s="18" t="str">
        <f t="shared" si="5"/>
        <v>-</v>
      </c>
      <c r="U50" s="17">
        <v>0</v>
      </c>
      <c r="V50" s="10">
        <f>[1]MSMEOPS!$GD51+[1]MSMEOPS!$FU51</f>
        <v>40.090000000000003</v>
      </c>
      <c r="W50" s="18" t="str">
        <f t="shared" si="6"/>
        <v>-</v>
      </c>
      <c r="X50" s="10">
        <f t="shared" si="9"/>
        <v>0</v>
      </c>
      <c r="Y50" s="10">
        <f t="shared" si="9"/>
        <v>44.45</v>
      </c>
      <c r="Z50" s="18" t="str">
        <f t="shared" si="7"/>
        <v>-</v>
      </c>
    </row>
    <row r="51" spans="1:26" x14ac:dyDescent="0.25">
      <c r="A51" s="8">
        <v>42</v>
      </c>
      <c r="B51" s="9" t="s">
        <v>62</v>
      </c>
      <c r="C51" s="17">
        <v>0</v>
      </c>
      <c r="D51" s="10">
        <f>[1]MSMEOPS!$DA52</f>
        <v>0.02</v>
      </c>
      <c r="E51" s="18" t="str">
        <f t="shared" si="0"/>
        <v>-</v>
      </c>
      <c r="F51" s="17">
        <v>0</v>
      </c>
      <c r="G51" s="10">
        <f>[1]MSMEOPS!$EB52</f>
        <v>0</v>
      </c>
      <c r="H51" s="18" t="str">
        <f t="shared" si="1"/>
        <v>-</v>
      </c>
      <c r="I51" s="17">
        <v>0</v>
      </c>
      <c r="J51" s="10">
        <f>[1]MSMEOPS!$EK52</f>
        <v>0</v>
      </c>
      <c r="K51" s="18" t="str">
        <f t="shared" si="2"/>
        <v>-</v>
      </c>
      <c r="L51" s="17">
        <v>0</v>
      </c>
      <c r="M51" s="10">
        <f>[1]MSMEOPS!$ET52</f>
        <v>0</v>
      </c>
      <c r="N51" s="18" t="str">
        <f t="shared" si="3"/>
        <v>-</v>
      </c>
      <c r="O51" s="17">
        <v>0</v>
      </c>
      <c r="P51" s="10">
        <f>[1]MSMEOPS!$FC52</f>
        <v>0</v>
      </c>
      <c r="Q51" s="18" t="str">
        <f t="shared" si="4"/>
        <v>-</v>
      </c>
      <c r="R51" s="17">
        <v>0</v>
      </c>
      <c r="S51" s="10">
        <f>[1]MSMEOPS!$FL52</f>
        <v>0</v>
      </c>
      <c r="T51" s="18" t="str">
        <f t="shared" si="5"/>
        <v>-</v>
      </c>
      <c r="U51" s="17">
        <v>0</v>
      </c>
      <c r="V51" s="10">
        <f>[1]MSMEOPS!$GD52+[1]MSMEOPS!$FU52</f>
        <v>0</v>
      </c>
      <c r="W51" s="18" t="str">
        <f t="shared" si="6"/>
        <v>-</v>
      </c>
      <c r="X51" s="10">
        <f t="shared" si="9"/>
        <v>0</v>
      </c>
      <c r="Y51" s="10">
        <f t="shared" si="9"/>
        <v>0</v>
      </c>
      <c r="Z51" s="18" t="str">
        <f t="shared" si="7"/>
        <v>-</v>
      </c>
    </row>
    <row r="52" spans="1:26" x14ac:dyDescent="0.25">
      <c r="A52" s="32" t="s">
        <v>63</v>
      </c>
      <c r="B52" s="33"/>
      <c r="C52" s="12">
        <f>SUM(C49:C51)</f>
        <v>0.09</v>
      </c>
      <c r="D52" s="12">
        <f>SUM(D49:D51)</f>
        <v>56.67</v>
      </c>
      <c r="E52" s="13">
        <f t="shared" si="0"/>
        <v>62966.666666666672</v>
      </c>
      <c r="F52" s="12">
        <f>SUM(F49:F51)</f>
        <v>0</v>
      </c>
      <c r="G52" s="12">
        <f>SUM(G49:G51)</f>
        <v>0</v>
      </c>
      <c r="H52" s="13" t="str">
        <f t="shared" si="1"/>
        <v>-</v>
      </c>
      <c r="I52" s="12">
        <f>SUM(I49:I51)</f>
        <v>0</v>
      </c>
      <c r="J52" s="12">
        <f>SUM(J49:J51)</f>
        <v>0</v>
      </c>
      <c r="K52" s="13" t="str">
        <f t="shared" si="2"/>
        <v>-</v>
      </c>
      <c r="L52" s="12">
        <f>SUM(L49:L51)</f>
        <v>0</v>
      </c>
      <c r="M52" s="12">
        <f>SUM(M49:M51)</f>
        <v>5.49</v>
      </c>
      <c r="N52" s="13" t="str">
        <f t="shared" si="3"/>
        <v>-</v>
      </c>
      <c r="O52" s="12">
        <f>SUM(O49:O51)</f>
        <v>0</v>
      </c>
      <c r="P52" s="12">
        <f>SUM(P49:P51)</f>
        <v>0</v>
      </c>
      <c r="Q52" s="13" t="str">
        <f t="shared" si="4"/>
        <v>-</v>
      </c>
      <c r="R52" s="12">
        <f>SUM(R49:R51)</f>
        <v>0</v>
      </c>
      <c r="S52" s="12">
        <f>SUM(S49:S51)</f>
        <v>0</v>
      </c>
      <c r="T52" s="13" t="str">
        <f t="shared" si="5"/>
        <v>-</v>
      </c>
      <c r="U52" s="12">
        <f>SUM(U49:U51)</f>
        <v>0</v>
      </c>
      <c r="V52" s="12">
        <f>SUM(V49:V51)</f>
        <v>40.090000000000003</v>
      </c>
      <c r="W52" s="13" t="str">
        <f t="shared" si="6"/>
        <v>-</v>
      </c>
      <c r="X52" s="12">
        <f>SUM(X49:X51)</f>
        <v>0</v>
      </c>
      <c r="Y52" s="12">
        <f>SUM(Y49:Y51)</f>
        <v>45.580000000000005</v>
      </c>
      <c r="Z52" s="13" t="str">
        <f t="shared" si="7"/>
        <v>-</v>
      </c>
    </row>
    <row r="53" spans="1:26" x14ac:dyDescent="0.25">
      <c r="A53" s="8">
        <v>43</v>
      </c>
      <c r="B53" s="9" t="s">
        <v>64</v>
      </c>
      <c r="C53" s="17">
        <v>0</v>
      </c>
      <c r="D53" s="10">
        <f>[1]MSMEOPS!$DA54</f>
        <v>0</v>
      </c>
      <c r="E53" s="18" t="str">
        <f t="shared" si="0"/>
        <v>-</v>
      </c>
      <c r="F53" s="17">
        <v>0</v>
      </c>
      <c r="G53" s="10">
        <f>[1]MSMEOPS!$EB54</f>
        <v>0</v>
      </c>
      <c r="H53" s="18" t="str">
        <f t="shared" si="1"/>
        <v>-</v>
      </c>
      <c r="I53" s="17">
        <v>0</v>
      </c>
      <c r="J53" s="10">
        <f>[1]MSMEOPS!$EK54</f>
        <v>0</v>
      </c>
      <c r="K53" s="18" t="str">
        <f t="shared" si="2"/>
        <v>-</v>
      </c>
      <c r="L53" s="17">
        <v>0</v>
      </c>
      <c r="M53" s="10">
        <f>[1]MSMEOPS!$ET54</f>
        <v>0</v>
      </c>
      <c r="N53" s="18" t="str">
        <f t="shared" si="3"/>
        <v>-</v>
      </c>
      <c r="O53" s="17">
        <v>0</v>
      </c>
      <c r="P53" s="10">
        <f>[1]MSMEOPS!$FC54</f>
        <v>0</v>
      </c>
      <c r="Q53" s="18" t="str">
        <f t="shared" si="4"/>
        <v>-</v>
      </c>
      <c r="R53" s="17">
        <v>0</v>
      </c>
      <c r="S53" s="10">
        <f>[1]MSMEOPS!$FL54</f>
        <v>0</v>
      </c>
      <c r="T53" s="18" t="str">
        <f t="shared" si="5"/>
        <v>-</v>
      </c>
      <c r="U53" s="17">
        <v>0</v>
      </c>
      <c r="V53" s="10">
        <f>[1]MSMEOPS!$GD54+[1]MSMEOPS!$FU54</f>
        <v>0</v>
      </c>
      <c r="W53" s="18" t="str">
        <f t="shared" si="6"/>
        <v>-</v>
      </c>
      <c r="X53" s="10">
        <f t="shared" si="9"/>
        <v>0</v>
      </c>
      <c r="Y53" s="10">
        <f t="shared" si="9"/>
        <v>0</v>
      </c>
      <c r="Z53" s="18" t="str">
        <f t="shared" si="7"/>
        <v>-</v>
      </c>
    </row>
    <row r="54" spans="1:26" x14ac:dyDescent="0.25">
      <c r="A54" s="8">
        <v>44</v>
      </c>
      <c r="B54" s="9" t="s">
        <v>65</v>
      </c>
      <c r="C54" s="17">
        <v>0</v>
      </c>
      <c r="D54" s="10">
        <f>[1]MSMEOPS!$DA55</f>
        <v>0</v>
      </c>
      <c r="E54" s="18" t="str">
        <f t="shared" si="0"/>
        <v>-</v>
      </c>
      <c r="F54" s="17">
        <v>0</v>
      </c>
      <c r="G54" s="10">
        <f>[1]MSMEOPS!$EB55</f>
        <v>0</v>
      </c>
      <c r="H54" s="18" t="str">
        <f t="shared" si="1"/>
        <v>-</v>
      </c>
      <c r="I54" s="17">
        <v>0</v>
      </c>
      <c r="J54" s="10">
        <f>[1]MSMEOPS!$EK55</f>
        <v>0</v>
      </c>
      <c r="K54" s="18" t="str">
        <f t="shared" si="2"/>
        <v>-</v>
      </c>
      <c r="L54" s="17">
        <v>0</v>
      </c>
      <c r="M54" s="10">
        <f>[1]MSMEOPS!$ET55</f>
        <v>0</v>
      </c>
      <c r="N54" s="18" t="str">
        <f t="shared" si="3"/>
        <v>-</v>
      </c>
      <c r="O54" s="17">
        <v>0</v>
      </c>
      <c r="P54" s="10">
        <f>[1]MSMEOPS!$FC55</f>
        <v>0</v>
      </c>
      <c r="Q54" s="18" t="str">
        <f t="shared" si="4"/>
        <v>-</v>
      </c>
      <c r="R54" s="17">
        <v>0</v>
      </c>
      <c r="S54" s="10">
        <f>[1]MSMEOPS!$FL55</f>
        <v>0</v>
      </c>
      <c r="T54" s="18" t="str">
        <f t="shared" si="5"/>
        <v>-</v>
      </c>
      <c r="U54" s="17">
        <v>0</v>
      </c>
      <c r="V54" s="10">
        <f>[1]MSMEOPS!$GD55+[1]MSMEOPS!$FU55</f>
        <v>0</v>
      </c>
      <c r="W54" s="18" t="str">
        <f t="shared" si="6"/>
        <v>-</v>
      </c>
      <c r="X54" s="10">
        <f t="shared" si="9"/>
        <v>0</v>
      </c>
      <c r="Y54" s="10">
        <f t="shared" si="9"/>
        <v>0</v>
      </c>
      <c r="Z54" s="18" t="str">
        <f t="shared" si="7"/>
        <v>-</v>
      </c>
    </row>
    <row r="55" spans="1:26" x14ac:dyDescent="0.25">
      <c r="A55" s="8">
        <v>45</v>
      </c>
      <c r="B55" s="9" t="s">
        <v>66</v>
      </c>
      <c r="C55" s="17">
        <v>0</v>
      </c>
      <c r="D55" s="10">
        <f>[1]MSMEOPS!$DA56</f>
        <v>0</v>
      </c>
      <c r="E55" s="18" t="str">
        <f t="shared" si="0"/>
        <v>-</v>
      </c>
      <c r="F55" s="17">
        <v>0</v>
      </c>
      <c r="G55" s="10">
        <f>[1]MSMEOPS!$EB56</f>
        <v>0</v>
      </c>
      <c r="H55" s="18" t="str">
        <f t="shared" si="1"/>
        <v>-</v>
      </c>
      <c r="I55" s="17">
        <v>0</v>
      </c>
      <c r="J55" s="10">
        <f>[1]MSMEOPS!$EK56</f>
        <v>0</v>
      </c>
      <c r="K55" s="18" t="str">
        <f t="shared" si="2"/>
        <v>-</v>
      </c>
      <c r="L55" s="17">
        <v>0</v>
      </c>
      <c r="M55" s="10">
        <f>[1]MSMEOPS!$ET56</f>
        <v>0</v>
      </c>
      <c r="N55" s="18" t="str">
        <f t="shared" si="3"/>
        <v>-</v>
      </c>
      <c r="O55" s="17">
        <v>0</v>
      </c>
      <c r="P55" s="10">
        <f>[1]MSMEOPS!$FC56</f>
        <v>0</v>
      </c>
      <c r="Q55" s="18" t="str">
        <f t="shared" si="4"/>
        <v>-</v>
      </c>
      <c r="R55" s="17">
        <v>0</v>
      </c>
      <c r="S55" s="10">
        <f>[1]MSMEOPS!$FL56</f>
        <v>0</v>
      </c>
      <c r="T55" s="18" t="str">
        <f t="shared" si="5"/>
        <v>-</v>
      </c>
      <c r="U55" s="17">
        <v>0</v>
      </c>
      <c r="V55" s="10">
        <f>[1]MSMEOPS!$GD56+[1]MSMEOPS!$FU56</f>
        <v>0</v>
      </c>
      <c r="W55" s="18" t="str">
        <f t="shared" si="6"/>
        <v>-</v>
      </c>
      <c r="X55" s="10">
        <f t="shared" si="9"/>
        <v>0</v>
      </c>
      <c r="Y55" s="10">
        <f t="shared" si="9"/>
        <v>0</v>
      </c>
      <c r="Z55" s="18" t="str">
        <f t="shared" si="7"/>
        <v>-</v>
      </c>
    </row>
    <row r="56" spans="1:26" x14ac:dyDescent="0.25">
      <c r="A56" s="32" t="s">
        <v>67</v>
      </c>
      <c r="B56" s="33"/>
      <c r="C56" s="12">
        <f>SUM(C53:C55)</f>
        <v>0</v>
      </c>
      <c r="D56" s="12">
        <f>SUM(D53:D55)</f>
        <v>0</v>
      </c>
      <c r="E56" s="13" t="str">
        <f t="shared" si="0"/>
        <v>-</v>
      </c>
      <c r="F56" s="12">
        <f>SUM(F53:F55)</f>
        <v>0</v>
      </c>
      <c r="G56" s="12">
        <f>SUM(G53:G55)</f>
        <v>0</v>
      </c>
      <c r="H56" s="13" t="str">
        <f t="shared" si="1"/>
        <v>-</v>
      </c>
      <c r="I56" s="12">
        <f>SUM(I53:I55)</f>
        <v>0</v>
      </c>
      <c r="J56" s="12">
        <f>SUM(J53:J55)</f>
        <v>0</v>
      </c>
      <c r="K56" s="13" t="str">
        <f t="shared" si="2"/>
        <v>-</v>
      </c>
      <c r="L56" s="12">
        <f>SUM(L53:L55)</f>
        <v>0</v>
      </c>
      <c r="M56" s="12">
        <f>SUM(M53:M55)</f>
        <v>0</v>
      </c>
      <c r="N56" s="13" t="str">
        <f t="shared" si="3"/>
        <v>-</v>
      </c>
      <c r="O56" s="12">
        <f>SUM(O53:O55)</f>
        <v>0</v>
      </c>
      <c r="P56" s="12">
        <f>SUM(P53:P55)</f>
        <v>0</v>
      </c>
      <c r="Q56" s="13" t="str">
        <f t="shared" si="4"/>
        <v>-</v>
      </c>
      <c r="R56" s="12">
        <f>SUM(R53:R55)</f>
        <v>0</v>
      </c>
      <c r="S56" s="12">
        <f>SUM(S53:S55)</f>
        <v>0</v>
      </c>
      <c r="T56" s="13" t="str">
        <f t="shared" si="5"/>
        <v>-</v>
      </c>
      <c r="U56" s="12">
        <f>SUM(U53:U55)</f>
        <v>0</v>
      </c>
      <c r="V56" s="12">
        <f>SUM(V53:V55)</f>
        <v>0</v>
      </c>
      <c r="W56" s="13" t="str">
        <f t="shared" si="6"/>
        <v>-</v>
      </c>
      <c r="X56" s="12">
        <f>SUM(X53:X55)</f>
        <v>0</v>
      </c>
      <c r="Y56" s="12">
        <f>SUM(Y53:Y55)</f>
        <v>0</v>
      </c>
      <c r="Z56" s="13" t="str">
        <f t="shared" si="7"/>
        <v>-</v>
      </c>
    </row>
    <row r="57" spans="1:26" x14ac:dyDescent="0.25">
      <c r="A57" s="8">
        <v>46</v>
      </c>
      <c r="B57" s="9" t="s">
        <v>68</v>
      </c>
      <c r="C57" s="17">
        <v>1334.24</v>
      </c>
      <c r="D57" s="10">
        <f>[1]MSMEOPS!$DA58</f>
        <v>117.32</v>
      </c>
      <c r="E57" s="18">
        <f t="shared" si="0"/>
        <v>8.7930207458927931</v>
      </c>
      <c r="F57" s="17">
        <v>0</v>
      </c>
      <c r="G57" s="10">
        <f>[1]MSMEOPS!$EB58</f>
        <v>0</v>
      </c>
      <c r="H57" s="18" t="str">
        <f t="shared" si="1"/>
        <v>-</v>
      </c>
      <c r="I57" s="17">
        <v>1.73</v>
      </c>
      <c r="J57" s="10">
        <f>[1]MSMEOPS!$EK58</f>
        <v>0</v>
      </c>
      <c r="K57" s="18">
        <f t="shared" si="2"/>
        <v>0</v>
      </c>
      <c r="L57" s="17">
        <v>8.1</v>
      </c>
      <c r="M57" s="10">
        <f>[1]MSMEOPS!$ET58</f>
        <v>0</v>
      </c>
      <c r="N57" s="18">
        <f t="shared" si="3"/>
        <v>0</v>
      </c>
      <c r="O57" s="17">
        <v>0</v>
      </c>
      <c r="P57" s="10">
        <f>[1]MSMEOPS!$FC58</f>
        <v>0</v>
      </c>
      <c r="Q57" s="18" t="str">
        <f t="shared" si="4"/>
        <v>-</v>
      </c>
      <c r="R57" s="17">
        <v>0.06</v>
      </c>
      <c r="S57" s="10">
        <f>[1]MSMEOPS!$FL58</f>
        <v>0</v>
      </c>
      <c r="T57" s="18">
        <f t="shared" si="5"/>
        <v>0</v>
      </c>
      <c r="U57" s="17">
        <v>2.2400000000000002</v>
      </c>
      <c r="V57" s="10">
        <f>[1]MSMEOPS!$GD58+[1]MSMEOPS!$FU58</f>
        <v>0</v>
      </c>
      <c r="W57" s="18">
        <f t="shared" si="6"/>
        <v>0</v>
      </c>
      <c r="X57" s="10">
        <f t="shared" si="9"/>
        <v>12.13</v>
      </c>
      <c r="Y57" s="10">
        <f t="shared" si="9"/>
        <v>0</v>
      </c>
      <c r="Z57" s="18">
        <f t="shared" si="7"/>
        <v>0</v>
      </c>
    </row>
    <row r="58" spans="1:26" x14ac:dyDescent="0.25">
      <c r="A58" s="8">
        <v>47</v>
      </c>
      <c r="B58" s="9" t="s">
        <v>69</v>
      </c>
      <c r="C58" s="17">
        <v>0</v>
      </c>
      <c r="D58" s="10">
        <v>0</v>
      </c>
      <c r="E58" s="18" t="str">
        <f t="shared" si="0"/>
        <v>-</v>
      </c>
      <c r="F58" s="17"/>
      <c r="G58" s="10">
        <f>[1]MSMEOPS!$EB59</f>
        <v>0</v>
      </c>
      <c r="H58" s="18" t="str">
        <f t="shared" si="1"/>
        <v>-</v>
      </c>
      <c r="I58" s="17"/>
      <c r="J58" s="10">
        <f>[1]MSMEOPS!$EK59</f>
        <v>0</v>
      </c>
      <c r="K58" s="18" t="str">
        <f t="shared" si="2"/>
        <v>-</v>
      </c>
      <c r="L58" s="17"/>
      <c r="M58" s="10">
        <f>[1]MSMEOPS!$ET59</f>
        <v>0</v>
      </c>
      <c r="N58" s="18" t="str">
        <f t="shared" si="3"/>
        <v>-</v>
      </c>
      <c r="O58" s="17"/>
      <c r="P58" s="10">
        <f>[1]MSMEOPS!$FC59</f>
        <v>0</v>
      </c>
      <c r="Q58" s="18" t="str">
        <f t="shared" si="4"/>
        <v>-</v>
      </c>
      <c r="R58" s="17">
        <v>0</v>
      </c>
      <c r="S58" s="10">
        <f>[1]MSMEOPS!$FL59</f>
        <v>0</v>
      </c>
      <c r="T58" s="18" t="str">
        <f t="shared" si="5"/>
        <v>-</v>
      </c>
      <c r="U58" s="17">
        <v>0</v>
      </c>
      <c r="V58" s="10">
        <f>[1]MSMEOPS!$GD59+[1]MSMEOPS!$FU59</f>
        <v>0</v>
      </c>
      <c r="W58" s="18" t="str">
        <f t="shared" si="6"/>
        <v>-</v>
      </c>
      <c r="X58" s="10">
        <f t="shared" si="9"/>
        <v>0</v>
      </c>
      <c r="Y58" s="10">
        <f t="shared" si="9"/>
        <v>0</v>
      </c>
      <c r="Z58" s="18" t="str">
        <f t="shared" si="7"/>
        <v>-</v>
      </c>
    </row>
    <row r="59" spans="1:26" x14ac:dyDescent="0.25">
      <c r="A59" s="14" t="s">
        <v>70</v>
      </c>
      <c r="B59" s="15"/>
      <c r="C59" s="12">
        <f>SUM(C57:C58)</f>
        <v>1334.24</v>
      </c>
      <c r="D59" s="12">
        <f>SUM(D57:D58)</f>
        <v>117.32</v>
      </c>
      <c r="E59" s="13">
        <f t="shared" si="0"/>
        <v>8.7930207458927931</v>
      </c>
      <c r="F59" s="12">
        <f>SUM(F57:F58)</f>
        <v>0</v>
      </c>
      <c r="G59" s="12">
        <f>SUM(G57:G58)</f>
        <v>0</v>
      </c>
      <c r="H59" s="13" t="str">
        <f t="shared" si="1"/>
        <v>-</v>
      </c>
      <c r="I59" s="12">
        <f>SUM(I57:I58)</f>
        <v>1.73</v>
      </c>
      <c r="J59" s="12">
        <f>SUM(J57:J58)</f>
        <v>0</v>
      </c>
      <c r="K59" s="13">
        <f t="shared" si="2"/>
        <v>0</v>
      </c>
      <c r="L59" s="12">
        <f>SUM(L57:L58)</f>
        <v>8.1</v>
      </c>
      <c r="M59" s="12">
        <f>SUM(M57:M58)</f>
        <v>0</v>
      </c>
      <c r="N59" s="13">
        <f t="shared" si="3"/>
        <v>0</v>
      </c>
      <c r="O59" s="12">
        <f>SUM(O57:O58)</f>
        <v>0</v>
      </c>
      <c r="P59" s="12">
        <f>SUM(P57:P58)</f>
        <v>0</v>
      </c>
      <c r="Q59" s="13" t="str">
        <f t="shared" si="4"/>
        <v>-</v>
      </c>
      <c r="R59" s="12">
        <f>SUM(R57:R58)</f>
        <v>0.06</v>
      </c>
      <c r="S59" s="12">
        <f>SUM(S57:S58)</f>
        <v>0</v>
      </c>
      <c r="T59" s="13">
        <f t="shared" si="5"/>
        <v>0</v>
      </c>
      <c r="U59" s="12">
        <f>SUM(U57:U58)</f>
        <v>2.2400000000000002</v>
      </c>
      <c r="V59" s="12">
        <f>SUM(V57:V58)</f>
        <v>0</v>
      </c>
      <c r="W59" s="13">
        <f t="shared" si="6"/>
        <v>0</v>
      </c>
      <c r="X59" s="12">
        <f>SUM(X57:X58)</f>
        <v>12.13</v>
      </c>
      <c r="Y59" s="12">
        <f>SUM(Y57:Y58)</f>
        <v>0</v>
      </c>
      <c r="Z59" s="13">
        <f t="shared" si="7"/>
        <v>0</v>
      </c>
    </row>
    <row r="60" spans="1:26" x14ac:dyDescent="0.25">
      <c r="A60" s="19" t="s">
        <v>71</v>
      </c>
      <c r="B60" s="20"/>
      <c r="C60" s="23">
        <f>C59+C56+C52+C48+C43+C41</f>
        <v>44499.98</v>
      </c>
      <c r="D60" s="21">
        <f>D59+D56+D52+D48+D43+D41</f>
        <v>37125.195900000006</v>
      </c>
      <c r="E60" s="22">
        <f t="shared" si="0"/>
        <v>83.427444012334391</v>
      </c>
      <c r="F60" s="21">
        <f>F59+F56+F52+F48+F43+F41</f>
        <v>1083.3</v>
      </c>
      <c r="G60" s="21">
        <f>G59+G56+G52+G48+G43+G41</f>
        <v>260.76</v>
      </c>
      <c r="H60" s="22">
        <f t="shared" si="1"/>
        <v>24.0708944890612</v>
      </c>
      <c r="I60" s="21">
        <f>I59+I56+I52+I48+I43+I41</f>
        <v>1785.92</v>
      </c>
      <c r="J60" s="21">
        <f>J59+J56+J52+J48+J43+J41</f>
        <v>536.31851999999992</v>
      </c>
      <c r="K60" s="22">
        <f t="shared" si="2"/>
        <v>30.030377620498111</v>
      </c>
      <c r="L60" s="21">
        <f>L59+L56+L52+L48+L43+L41</f>
        <v>11056.45</v>
      </c>
      <c r="M60" s="21">
        <f>M59+M56+M52+M48+M43+M41</f>
        <v>2184.8108244999994</v>
      </c>
      <c r="N60" s="22">
        <f t="shared" si="3"/>
        <v>19.760509245734383</v>
      </c>
      <c r="O60" s="21">
        <f>O59+O56+O52+O48+O43+O41</f>
        <v>389.84000000000003</v>
      </c>
      <c r="P60" s="21">
        <f>P59+P56+P52+P48+P43+P41</f>
        <v>15.78</v>
      </c>
      <c r="Q60" s="22">
        <f t="shared" si="4"/>
        <v>4.0478144879950744</v>
      </c>
      <c r="R60" s="21">
        <f>R59+R56+R52+R48+R43+R41</f>
        <v>539.49</v>
      </c>
      <c r="S60" s="21">
        <f>S59+S56+S52+S48+S43+S41</f>
        <v>1.5126999999999999</v>
      </c>
      <c r="T60" s="22">
        <f t="shared" si="5"/>
        <v>0.28039444660698065</v>
      </c>
      <c r="U60" s="21">
        <f>U59+U56+U52+U48+U43+U41</f>
        <v>5705.0400000000009</v>
      </c>
      <c r="V60" s="21">
        <f>V59+V56+V52+V48+V43+V41</f>
        <v>3352.5492999999997</v>
      </c>
      <c r="W60" s="22">
        <f t="shared" si="6"/>
        <v>58.764694024932325</v>
      </c>
      <c r="X60" s="23">
        <f>X59+X56+X52+X48+X43+X41</f>
        <v>19476.740000000002</v>
      </c>
      <c r="Y60" s="21">
        <f>Y59+Y56+Y52+Y48+Y43+Y41</f>
        <v>6090.9713444999998</v>
      </c>
      <c r="Z60" s="22">
        <f t="shared" si="7"/>
        <v>31.273053624477193</v>
      </c>
    </row>
    <row r="61" spans="1:26" s="27" customFormat="1" x14ac:dyDescent="0.25">
      <c r="A61" s="24"/>
      <c r="B61" s="24"/>
      <c r="C61" s="24">
        <v>44500.00000738127</v>
      </c>
      <c r="D61" s="24"/>
      <c r="E61" s="24"/>
      <c r="F61" s="24">
        <v>1083.3</v>
      </c>
      <c r="G61" s="25"/>
      <c r="H61" s="24"/>
      <c r="I61" s="24">
        <v>1785.9100424386736</v>
      </c>
      <c r="J61" s="24"/>
      <c r="K61" s="24"/>
      <c r="L61" s="26">
        <v>11056.411780447039</v>
      </c>
      <c r="O61" s="26">
        <v>389.82840000000004</v>
      </c>
      <c r="R61" s="26">
        <v>539.48600000000079</v>
      </c>
      <c r="U61" s="26">
        <v>5705.0588145932843</v>
      </c>
      <c r="X61" s="26">
        <v>20559.995037478995</v>
      </c>
    </row>
    <row r="69" spans="3:39" x14ac:dyDescent="0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</row>
  </sheetData>
  <mergeCells count="16">
    <mergeCell ref="D1:F1"/>
    <mergeCell ref="W1:Y1"/>
    <mergeCell ref="A3:A4"/>
    <mergeCell ref="B3:B4"/>
    <mergeCell ref="C3:E3"/>
    <mergeCell ref="F3:H3"/>
    <mergeCell ref="A17:B17"/>
    <mergeCell ref="A52:B52"/>
    <mergeCell ref="A56:B56"/>
    <mergeCell ref="A2:Z2"/>
    <mergeCell ref="I3:K3"/>
    <mergeCell ref="L3:N3"/>
    <mergeCell ref="O3:Q3"/>
    <mergeCell ref="R3:T3"/>
    <mergeCell ref="U3:W3"/>
    <mergeCell ref="X3:Z3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MSME</vt:lpstr>
      <vt:lpstr>MSME!Print_Area</vt:lpstr>
      <vt:lpstr>MSME!Print_Titles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2022-04-29T07:58:21Z</dcterms:created>
  <dcterms:modified xsi:type="dcterms:W3CDTF">2022-04-29T08:00:29Z</dcterms:modified>
</cp:coreProperties>
</file>