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Data\Lead Bank Scheme_Achievements\"/>
    </mc:Choice>
  </mc:AlternateContent>
  <xr:revisionPtr revIDLastSave="0" documentId="13_ncr:1_{3D70C958-594C-4463-BC04-8C5F89588A9B}" xr6:coauthVersionLast="45" xr6:coauthVersionMax="45" xr10:uidLastSave="{00000000-0000-0000-0000-000000000000}"/>
  <bookViews>
    <workbookView xWindow="-120" yWindow="-120" windowWidth="24240" windowHeight="13140" xr2:uid="{06DA1FB2-F0E2-47C1-9C82-0C181DD573A0}"/>
  </bookViews>
  <sheets>
    <sheet name="PS &amp; NPS" sheetId="1" r:id="rId1"/>
  </sheets>
  <externalReferences>
    <externalReference r:id="rId2"/>
    <externalReference r:id="rId3"/>
  </externalReferences>
  <definedNames>
    <definedName name="_xlnm.Print_Area" localSheetId="0">'PS &amp; NPS'!$A$1:$K$60</definedName>
    <definedName name="_xlnm.Print_Titles" localSheetId="0">'PS &amp; NPS'!$A:$B,'PS &amp; NPS'!$1:$4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H58" i="1"/>
  <c r="D58" i="1"/>
  <c r="C58" i="1"/>
  <c r="I57" i="1"/>
  <c r="G57" i="1"/>
  <c r="H57" i="1" s="1"/>
  <c r="D57" i="1"/>
  <c r="D59" i="1" s="1"/>
  <c r="C57" i="1"/>
  <c r="F56" i="1"/>
  <c r="G55" i="1"/>
  <c r="H55" i="1" s="1"/>
  <c r="D55" i="1"/>
  <c r="J55" i="1" s="1"/>
  <c r="C55" i="1"/>
  <c r="I55" i="1" s="1"/>
  <c r="G54" i="1"/>
  <c r="H54" i="1" s="1"/>
  <c r="D54" i="1"/>
  <c r="J54" i="1" s="1"/>
  <c r="C54" i="1"/>
  <c r="I54" i="1" s="1"/>
  <c r="G53" i="1"/>
  <c r="D53" i="1"/>
  <c r="C53" i="1"/>
  <c r="I53" i="1" s="1"/>
  <c r="F52" i="1"/>
  <c r="G51" i="1"/>
  <c r="D51" i="1"/>
  <c r="C51" i="1"/>
  <c r="I51" i="1" s="1"/>
  <c r="G50" i="1"/>
  <c r="H50" i="1" s="1"/>
  <c r="D50" i="1"/>
  <c r="C50" i="1"/>
  <c r="I50" i="1" s="1"/>
  <c r="G49" i="1"/>
  <c r="H49" i="1" s="1"/>
  <c r="D49" i="1"/>
  <c r="C49" i="1"/>
  <c r="F48" i="1"/>
  <c r="G47" i="1"/>
  <c r="H47" i="1" s="1"/>
  <c r="D47" i="1"/>
  <c r="J47" i="1" s="1"/>
  <c r="C47" i="1"/>
  <c r="I47" i="1" s="1"/>
  <c r="G46" i="1"/>
  <c r="H46" i="1" s="1"/>
  <c r="D46" i="1"/>
  <c r="C46" i="1"/>
  <c r="I46" i="1" s="1"/>
  <c r="G45" i="1"/>
  <c r="H45" i="1" s="1"/>
  <c r="D45" i="1"/>
  <c r="C45" i="1"/>
  <c r="I45" i="1" s="1"/>
  <c r="G44" i="1"/>
  <c r="G48" i="1" s="1"/>
  <c r="H48" i="1" s="1"/>
  <c r="D44" i="1"/>
  <c r="C44" i="1"/>
  <c r="C48" i="1" s="1"/>
  <c r="F43" i="1"/>
  <c r="H42" i="1"/>
  <c r="G42" i="1"/>
  <c r="G43" i="1" s="1"/>
  <c r="D42" i="1"/>
  <c r="D43" i="1" s="1"/>
  <c r="C42" i="1"/>
  <c r="C43" i="1" s="1"/>
  <c r="F40" i="1"/>
  <c r="I39" i="1"/>
  <c r="G39" i="1"/>
  <c r="H39" i="1" s="1"/>
  <c r="D39" i="1"/>
  <c r="C39" i="1"/>
  <c r="G38" i="1"/>
  <c r="H38" i="1" s="1"/>
  <c r="D38" i="1"/>
  <c r="J38" i="1" s="1"/>
  <c r="C38" i="1"/>
  <c r="I38" i="1" s="1"/>
  <c r="G37" i="1"/>
  <c r="H37" i="1" s="1"/>
  <c r="D37" i="1"/>
  <c r="C37" i="1"/>
  <c r="I37" i="1" s="1"/>
  <c r="G36" i="1"/>
  <c r="H36" i="1" s="1"/>
  <c r="D36" i="1"/>
  <c r="C36" i="1"/>
  <c r="I36" i="1" s="1"/>
  <c r="I35" i="1"/>
  <c r="H35" i="1"/>
  <c r="G35" i="1"/>
  <c r="D35" i="1"/>
  <c r="C35" i="1"/>
  <c r="G34" i="1"/>
  <c r="H34" i="1" s="1"/>
  <c r="D34" i="1"/>
  <c r="C34" i="1"/>
  <c r="I34" i="1" s="1"/>
  <c r="G33" i="1"/>
  <c r="H33" i="1" s="1"/>
  <c r="D33" i="1"/>
  <c r="C33" i="1"/>
  <c r="I33" i="1" s="1"/>
  <c r="G32" i="1"/>
  <c r="H32" i="1" s="1"/>
  <c r="D32" i="1"/>
  <c r="C32" i="1"/>
  <c r="I32" i="1" s="1"/>
  <c r="G31" i="1"/>
  <c r="H31" i="1" s="1"/>
  <c r="D31" i="1"/>
  <c r="J31" i="1" s="1"/>
  <c r="C31" i="1"/>
  <c r="I31" i="1" s="1"/>
  <c r="I30" i="1"/>
  <c r="G30" i="1"/>
  <c r="H30" i="1" s="1"/>
  <c r="D30" i="1"/>
  <c r="C30" i="1"/>
  <c r="E30" i="1" s="1"/>
  <c r="G29" i="1"/>
  <c r="H29" i="1" s="1"/>
  <c r="D29" i="1"/>
  <c r="C29" i="1"/>
  <c r="I29" i="1" s="1"/>
  <c r="G28" i="1"/>
  <c r="H28" i="1" s="1"/>
  <c r="D28" i="1"/>
  <c r="C28" i="1"/>
  <c r="I28" i="1" s="1"/>
  <c r="G27" i="1"/>
  <c r="H27" i="1" s="1"/>
  <c r="D27" i="1"/>
  <c r="C27" i="1"/>
  <c r="I27" i="1" s="1"/>
  <c r="I26" i="1"/>
  <c r="G26" i="1"/>
  <c r="H26" i="1" s="1"/>
  <c r="D26" i="1"/>
  <c r="E26" i="1" s="1"/>
  <c r="C26" i="1"/>
  <c r="G25" i="1"/>
  <c r="H25" i="1" s="1"/>
  <c r="D25" i="1"/>
  <c r="C25" i="1"/>
  <c r="I25" i="1" s="1"/>
  <c r="G24" i="1"/>
  <c r="H24" i="1" s="1"/>
  <c r="D24" i="1"/>
  <c r="C24" i="1"/>
  <c r="I24" i="1" s="1"/>
  <c r="G23" i="1"/>
  <c r="H23" i="1" s="1"/>
  <c r="D23" i="1"/>
  <c r="C23" i="1"/>
  <c r="I23" i="1" s="1"/>
  <c r="H22" i="1"/>
  <c r="G22" i="1"/>
  <c r="D22" i="1"/>
  <c r="J22" i="1" s="1"/>
  <c r="C22" i="1"/>
  <c r="I22" i="1" s="1"/>
  <c r="G21" i="1"/>
  <c r="H21" i="1" s="1"/>
  <c r="D21" i="1"/>
  <c r="C21" i="1"/>
  <c r="I21" i="1" s="1"/>
  <c r="G20" i="1"/>
  <c r="H20" i="1" s="1"/>
  <c r="D20" i="1"/>
  <c r="C20" i="1"/>
  <c r="I20" i="1" s="1"/>
  <c r="G19" i="1"/>
  <c r="H19" i="1" s="1"/>
  <c r="D19" i="1"/>
  <c r="C19" i="1"/>
  <c r="I19" i="1" s="1"/>
  <c r="G18" i="1"/>
  <c r="D18" i="1"/>
  <c r="C18" i="1"/>
  <c r="I18" i="1" s="1"/>
  <c r="F17" i="1"/>
  <c r="F41" i="1" s="1"/>
  <c r="I16" i="1"/>
  <c r="G16" i="1"/>
  <c r="H16" i="1" s="1"/>
  <c r="D16" i="1"/>
  <c r="C16" i="1"/>
  <c r="G15" i="1"/>
  <c r="H15" i="1" s="1"/>
  <c r="D15" i="1"/>
  <c r="C15" i="1"/>
  <c r="E15" i="1" s="1"/>
  <c r="G14" i="1"/>
  <c r="H14" i="1" s="1"/>
  <c r="D14" i="1"/>
  <c r="C14" i="1"/>
  <c r="I14" i="1" s="1"/>
  <c r="G13" i="1"/>
  <c r="H13" i="1" s="1"/>
  <c r="D13" i="1"/>
  <c r="C13" i="1"/>
  <c r="I13" i="1" s="1"/>
  <c r="G12" i="1"/>
  <c r="H12" i="1" s="1"/>
  <c r="D12" i="1"/>
  <c r="J12" i="1" s="1"/>
  <c r="C12" i="1"/>
  <c r="I12" i="1" s="1"/>
  <c r="I11" i="1"/>
  <c r="G11" i="1"/>
  <c r="H11" i="1" s="1"/>
  <c r="D11" i="1"/>
  <c r="E11" i="1" s="1"/>
  <c r="C11" i="1"/>
  <c r="G10" i="1"/>
  <c r="D10" i="1"/>
  <c r="C10" i="1"/>
  <c r="I10" i="1" s="1"/>
  <c r="G9" i="1"/>
  <c r="H9" i="1" s="1"/>
  <c r="D9" i="1"/>
  <c r="C9" i="1"/>
  <c r="I9" i="1" s="1"/>
  <c r="G8" i="1"/>
  <c r="H8" i="1" s="1"/>
  <c r="D8" i="1"/>
  <c r="C8" i="1"/>
  <c r="I8" i="1" s="1"/>
  <c r="G7" i="1"/>
  <c r="H7" i="1" s="1"/>
  <c r="D7" i="1"/>
  <c r="J7" i="1" s="1"/>
  <c r="K7" i="1" s="1"/>
  <c r="C7" i="1"/>
  <c r="I7" i="1" s="1"/>
  <c r="G6" i="1"/>
  <c r="H6" i="1" s="1"/>
  <c r="D6" i="1"/>
  <c r="C6" i="1"/>
  <c r="I6" i="1" s="1"/>
  <c r="G5" i="1"/>
  <c r="H5" i="1" s="1"/>
  <c r="D5" i="1"/>
  <c r="C5" i="1"/>
  <c r="I5" i="1" s="1"/>
  <c r="J24" i="1" l="1"/>
  <c r="K24" i="1" s="1"/>
  <c r="E28" i="1"/>
  <c r="J10" i="1"/>
  <c r="K10" i="1" s="1"/>
  <c r="J20" i="1"/>
  <c r="J26" i="1"/>
  <c r="E8" i="1"/>
  <c r="J45" i="1"/>
  <c r="E47" i="1"/>
  <c r="I15" i="1"/>
  <c r="I17" i="1" s="1"/>
  <c r="E27" i="1"/>
  <c r="E34" i="1"/>
  <c r="E50" i="1"/>
  <c r="G56" i="1"/>
  <c r="J11" i="1"/>
  <c r="E16" i="1"/>
  <c r="J19" i="1"/>
  <c r="K19" i="1" s="1"/>
  <c r="G59" i="1"/>
  <c r="H59" i="1" s="1"/>
  <c r="J15" i="1"/>
  <c r="D40" i="1"/>
  <c r="J30" i="1"/>
  <c r="D56" i="1"/>
  <c r="J5" i="1"/>
  <c r="K5" i="1" s="1"/>
  <c r="E7" i="1"/>
  <c r="E18" i="1"/>
  <c r="J29" i="1"/>
  <c r="K29" i="1" s="1"/>
  <c r="E36" i="1"/>
  <c r="E38" i="1"/>
  <c r="J44" i="1"/>
  <c r="E53" i="1"/>
  <c r="C59" i="1"/>
  <c r="E59" i="1" s="1"/>
  <c r="G40" i="1"/>
  <c r="H40" i="1" s="1"/>
  <c r="H56" i="1"/>
  <c r="E9" i="1"/>
  <c r="H44" i="1"/>
  <c r="C52" i="1"/>
  <c r="J18" i="1"/>
  <c r="E35" i="1"/>
  <c r="I44" i="1"/>
  <c r="J49" i="1"/>
  <c r="J51" i="1"/>
  <c r="K51" i="1" s="1"/>
  <c r="J53" i="1"/>
  <c r="K53" i="1" s="1"/>
  <c r="E58" i="1"/>
  <c r="J34" i="1"/>
  <c r="J13" i="1"/>
  <c r="C40" i="1"/>
  <c r="J37" i="1"/>
  <c r="K37" i="1" s="1"/>
  <c r="J39" i="1"/>
  <c r="K39" i="1" s="1"/>
  <c r="G52" i="1"/>
  <c r="H52" i="1" s="1"/>
  <c r="E21" i="1"/>
  <c r="E23" i="1"/>
  <c r="J32" i="1"/>
  <c r="H43" i="1"/>
  <c r="K13" i="1"/>
  <c r="K45" i="1"/>
  <c r="K54" i="1"/>
  <c r="F60" i="1"/>
  <c r="K32" i="1"/>
  <c r="K12" i="1"/>
  <c r="E40" i="1"/>
  <c r="K44" i="1"/>
  <c r="K31" i="1"/>
  <c r="I40" i="1"/>
  <c r="K20" i="1"/>
  <c r="K22" i="1"/>
  <c r="E43" i="1"/>
  <c r="I56" i="1"/>
  <c r="K55" i="1"/>
  <c r="I48" i="1"/>
  <c r="J6" i="1"/>
  <c r="E10" i="1"/>
  <c r="J14" i="1"/>
  <c r="J25" i="1"/>
  <c r="E29" i="1"/>
  <c r="J33" i="1"/>
  <c r="E37" i="1"/>
  <c r="J46" i="1"/>
  <c r="E51" i="1"/>
  <c r="D52" i="1"/>
  <c r="I58" i="1"/>
  <c r="I59" i="1" s="1"/>
  <c r="K15" i="1"/>
  <c r="J16" i="1"/>
  <c r="E19" i="1"/>
  <c r="K26" i="1"/>
  <c r="J27" i="1"/>
  <c r="E31" i="1"/>
  <c r="K34" i="1"/>
  <c r="J35" i="1"/>
  <c r="E39" i="1"/>
  <c r="I42" i="1"/>
  <c r="I43" i="1" s="1"/>
  <c r="E44" i="1"/>
  <c r="K47" i="1"/>
  <c r="I49" i="1"/>
  <c r="I52" i="1" s="1"/>
  <c r="H51" i="1"/>
  <c r="E54" i="1"/>
  <c r="C56" i="1"/>
  <c r="E56" i="1" s="1"/>
  <c r="J57" i="1"/>
  <c r="J58" i="1"/>
  <c r="J8" i="1"/>
  <c r="H10" i="1"/>
  <c r="E12" i="1"/>
  <c r="E5" i="1"/>
  <c r="J9" i="1"/>
  <c r="E13" i="1"/>
  <c r="H18" i="1"/>
  <c r="E20" i="1"/>
  <c r="J21" i="1"/>
  <c r="E22" i="1"/>
  <c r="J23" i="1"/>
  <c r="E24" i="1"/>
  <c r="J28" i="1"/>
  <c r="E32" i="1"/>
  <c r="J36" i="1"/>
  <c r="J42" i="1"/>
  <c r="E45" i="1"/>
  <c r="J50" i="1"/>
  <c r="H53" i="1"/>
  <c r="E55" i="1"/>
  <c r="G17" i="1"/>
  <c r="G41" i="1" s="1"/>
  <c r="E6" i="1"/>
  <c r="E14" i="1"/>
  <c r="E25" i="1"/>
  <c r="E33" i="1"/>
  <c r="E46" i="1"/>
  <c r="C17" i="1"/>
  <c r="C41" i="1" s="1"/>
  <c r="D48" i="1"/>
  <c r="E48" i="1" s="1"/>
  <c r="K11" i="1"/>
  <c r="D17" i="1"/>
  <c r="K18" i="1"/>
  <c r="K30" i="1"/>
  <c r="K38" i="1"/>
  <c r="E57" i="1"/>
  <c r="E42" i="1"/>
  <c r="C60" i="1" l="1"/>
  <c r="J52" i="1"/>
  <c r="I41" i="1"/>
  <c r="I60" i="1" s="1"/>
  <c r="J40" i="1"/>
  <c r="J56" i="1"/>
  <c r="K56" i="1" s="1"/>
  <c r="H41" i="1"/>
  <c r="G60" i="1"/>
  <c r="H60" i="1" s="1"/>
  <c r="K28" i="1"/>
  <c r="K16" i="1"/>
  <c r="K9" i="1"/>
  <c r="J59" i="1"/>
  <c r="K57" i="1"/>
  <c r="K33" i="1"/>
  <c r="J17" i="1"/>
  <c r="J41" i="1" s="1"/>
  <c r="K23" i="1"/>
  <c r="K35" i="1"/>
  <c r="K50" i="1"/>
  <c r="K25" i="1"/>
  <c r="K21" i="1"/>
  <c r="K14" i="1"/>
  <c r="J43" i="1"/>
  <c r="K42" i="1"/>
  <c r="K27" i="1"/>
  <c r="E17" i="1"/>
  <c r="K36" i="1"/>
  <c r="K8" i="1"/>
  <c r="K46" i="1"/>
  <c r="K6" i="1"/>
  <c r="J48" i="1"/>
  <c r="D41" i="1"/>
  <c r="E41" i="1" s="1"/>
  <c r="K58" i="1"/>
  <c r="H17" i="1"/>
  <c r="K40" i="1"/>
  <c r="K41" i="1" l="1"/>
  <c r="J60" i="1"/>
  <c r="K59" i="1"/>
  <c r="K17" i="1"/>
  <c r="K48" i="1"/>
  <c r="K43" i="1"/>
  <c r="D60" i="1"/>
  <c r="E60" i="1" l="1"/>
  <c r="K60" i="1"/>
</calcChain>
</file>

<file path=xl/sharedStrings.xml><?xml version="1.0" encoding="utf-8"?>
<sst xmlns="http://schemas.openxmlformats.org/spreadsheetml/2006/main" count="75" uniqueCount="68">
  <si>
    <t xml:space="preserve">SLBC of AP                                                                                                                                                                                           </t>
  </si>
  <si>
    <t>Convener:</t>
  </si>
  <si>
    <t>18.ANNUAL CREDIT PLAN 2021-22 - BANK-WISE ACHIEVEMENT as on 31.12.2021                                                                                                                               (Amount in crores )</t>
  </si>
  <si>
    <t>S.No.</t>
  </si>
  <si>
    <t>Name of the Bank</t>
  </si>
  <si>
    <t>Priority Sector</t>
  </si>
  <si>
    <t>Non-Priority Sector</t>
  </si>
  <si>
    <t xml:space="preserve">Total Credit </t>
  </si>
  <si>
    <t>Target</t>
  </si>
  <si>
    <t xml:space="preserve"> Achvmt</t>
  </si>
  <si>
    <t>% of achvmt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</si>
  <si>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</si>
  <si>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</si>
  <si>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</si>
  <si>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</si>
  <si>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</si>
  <si>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</si>
  <si>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</si>
  <si>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</si>
  <si>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</si>
  <si>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</si>
  <si>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</si>
  <si>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</si>
  <si>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</si>
  <si>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</si>
  <si>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</si>
  <si>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</si>
  <si>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</si>
  <si>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>Coastal Local Area Bank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</si>
  <si>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</si>
  <si>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</si>
  <si>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</si>
  <si>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</si>
  <si>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</si>
  <si>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</si>
  <si>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</si>
  <si>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</si>
  <si>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</si>
  <si>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</si>
  <si>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</si>
  <si>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</si>
  <si>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Laxmi Vilas Bank</t>
  </si>
  <si>
    <t>RBL Bank</t>
  </si>
  <si>
    <t>South Indian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</si>
  <si>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</si>
  <si>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</si>
  <si>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</si>
  <si>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</si>
  <si>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</si>
  <si>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</si>
  <si>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</si>
  <si>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</si>
  <si>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</si>
  <si>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</si>
  <si>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</si>
  <si>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Equitas SFB</t>
  </si>
  <si>
    <t>-</t>
  </si>
  <si>
    <t>Fincare SFB</t>
  </si>
  <si>
    <t>ESAF Bank</t>
  </si>
  <si>
    <t>Small Finance Banks Total</t>
  </si>
  <si>
    <t>Airtel Payment Bank</t>
  </si>
  <si>
    <t>Fino payment Bank</t>
  </si>
  <si>
    <t>India post payments bank</t>
  </si>
  <si>
    <t>Payment Banks Total</t>
  </si>
  <si>
    <t>A.P.S.F.C</t>
  </si>
  <si>
    <t>FSCS</t>
  </si>
  <si>
    <t>Others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</si>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</sst>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;#0.00;\-"/>
    <numFmt numFmtId="165" formatCode="#0;#0;\-"/>
    <numFmt numFmtId="166" formatCode="0;\-0;\-;@"/>
    <numFmt numFmtId="167" formatCode="0.00;\-0.00;\-;@"/>
  </numFmts>
  <fonts count="5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color rgb="FF0070C0"/>
      <name val="Century Gothic"/>
      <family val="2"/>
    </font>
    <font>
      <b/>
      <sz val="12"/>
      <name val="Century Gothic"/>
      <family val="2"/>
    </font>
    <font>
      <b/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 applyProtection="1">
      <alignment vertical="center"/>
      <protection locked="0"/>
    </xf>
    <xf numFmtId="164" fontId="1" fillId="2" borderId="0" xfId="0" applyNumberFormat="1" applyFont="1" applyFill="1" applyProtection="1">
      <protection locked="0"/>
    </xf>
    <xf numFmtId="165" fontId="1" fillId="3" borderId="5" xfId="0" applyNumberFormat="1" applyFont="1" applyFill="1" applyBorder="1" applyAlignment="1" applyProtection="1">
      <alignment horizontal="center" vertical="center"/>
      <protection locked="0"/>
    </xf>
    <xf numFmtId="164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5" fontId="1" fillId="2" borderId="5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left" wrapText="1"/>
    </xf>
    <xf numFmtId="165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5" fontId="1" fillId="2" borderId="5" xfId="0" applyNumberFormat="1" applyFont="1" applyFill="1" applyBorder="1" applyAlignment="1" applyProtection="1">
      <alignment horizontal="center"/>
      <protection locked="0"/>
    </xf>
    <xf numFmtId="165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left" wrapText="1"/>
    </xf>
    <xf numFmtId="165" fontId="1" fillId="0" borderId="5" xfId="0" applyNumberFormat="1" applyFont="1" applyBorder="1" applyAlignment="1" applyProtection="1">
      <alignment horizontal="center"/>
      <protection locked="0"/>
    </xf>
    <xf numFmtId="165" fontId="1" fillId="0" borderId="5" xfId="0" applyNumberFormat="1" applyFont="1" applyBorder="1" applyProtection="1">
      <protection locked="0"/>
    </xf>
    <xf numFmtId="164" fontId="1" fillId="0" borderId="0" xfId="0" applyNumberFormat="1" applyFont="1" applyProtection="1">
      <protection locked="0"/>
    </xf>
    <xf numFmtId="164" fontId="1" fillId="2" borderId="5" xfId="0" applyNumberFormat="1" applyFont="1" applyFill="1" applyBorder="1" applyAlignment="1">
      <alignment wrapText="1"/>
    </xf>
    <xf numFmtId="165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5" fontId="1" fillId="3" borderId="5" xfId="0" applyNumberFormat="1" applyFont="1" applyFill="1" applyBorder="1" applyAlignment="1" applyProtection="1">
      <alignment horizontal="center"/>
      <protection locked="0"/>
    </xf>
    <xf numFmtId="165" fontId="1" fillId="2" borderId="5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166" fontId="1" fillId="0" borderId="5" xfId="0" applyNumberFormat="1" applyFont="1" applyBorder="1" applyAlignment="1">
      <alignment horizontal="center"/>
    </xf>
    <xf numFmtId="167" fontId="1" fillId="0" borderId="5" xfId="0" applyNumberFormat="1" applyFont="1" applyBorder="1"/>
    <xf numFmtId="164" fontId="1" fillId="0" borderId="5" xfId="0" applyNumberFormat="1" applyFont="1" applyBorder="1" applyProtection="1">
      <protection locked="0"/>
    </xf>
    <xf numFmtId="165" fontId="1" fillId="2" borderId="5" xfId="0" applyNumberFormat="1" applyFont="1" applyFill="1" applyBorder="1" applyAlignment="1" applyProtection="1">
      <alignment horizontal="right"/>
      <protection locked="0"/>
    </xf>
    <xf numFmtId="165" fontId="1" fillId="0" borderId="5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wrapText="1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65" fontId="1" fillId="4" borderId="5" xfId="0" applyNumberFormat="1" applyFont="1" applyFill="1" applyBorder="1" applyProtection="1">
      <protection locked="0"/>
    </xf>
    <xf numFmtId="164" fontId="1" fillId="4" borderId="5" xfId="0" applyNumberFormat="1" applyFont="1" applyFill="1" applyBorder="1" applyProtection="1">
      <protection locked="0"/>
    </xf>
    <xf numFmtId="165" fontId="1" fillId="4" borderId="5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Protection="1"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7" fontId="1" fillId="3" borderId="1" xfId="0" applyNumberFormat="1" applyFont="1" applyFill="1" applyBorder="1" applyAlignment="1">
      <alignment horizontal="left"/>
    </xf>
    <xf numFmtId="167" fontId="1" fillId="3" borderId="3" xfId="0" applyNumberFormat="1" applyFont="1" applyFill="1" applyBorder="1" applyAlignment="1">
      <alignment horizontal="left"/>
    </xf>
    <xf numFmtId="164" fontId="1" fillId="3" borderId="5" xfId="0" applyNumberFormat="1" applyFont="1" applyFill="1" applyBorder="1" applyAlignment="1">
      <alignment horizontal="center" wrapText="1"/>
    </xf>
    <xf numFmtId="164" fontId="1" fillId="4" borderId="5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4" xfId="0" applyNumberFormat="1" applyFont="1" applyFill="1" applyBorder="1" applyAlignment="1" applyProtection="1">
      <alignment horizontal="center" vertical="center"/>
      <protection locked="0"/>
    </xf>
    <xf numFmtId="165" fontId="1" fillId="3" borderId="6" xfId="0" applyNumberFormat="1" applyFont="1" applyFill="1" applyBorder="1" applyAlignment="1" applyProtection="1">
      <alignment horizontal="center" vertical="center"/>
      <protection locked="0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3" borderId="6" xfId="0" applyNumberFormat="1" applyFont="1" applyFill="1" applyBorder="1" applyAlignment="1" applyProtection="1">
      <alignment horizontal="center" vertical="center"/>
      <protection locked="0"/>
    </xf>
    <xf numFmtId="164" fontId="1" fillId="3" borderId="5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647700</xdr:colOff>
      <xdr:row>0</xdr:row>
      <xdr:rowOff>104775</xdr:rowOff>
    </xdr:from>
    <xdr:to>
      <xdr:col>11</xdr:col>
      <xdr:colOff>0</xdr:colOff>
      <xdr:row>0</xdr:row>
      <xdr:rowOff>390525</xdr:rowOff>
    </xdr:to>
    <xdr:pic>
      <xdr:nvPicPr>
        <xdr:cNvPr id="2" name="Picture 1" descr="C:\Users\728859\Desktop\ubiNewLogo.png">
          <a:extLst>
            <a:ext uri="{FF2B5EF4-FFF2-40B4-BE49-F238E27FC236}">
              <a16:creationId xmlns:a16="http://schemas.microsoft.com/office/drawing/2014/main" id="{AABD5573-4A0F-4BF1-AC55-864AE49962B2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8162925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rive%20Data\Sowmya\SLBC%20Meetings\2021-22\218\218%20Annexures%20for%20Agen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rive%20Data\Sowmya\SLBC%20Meetings\2021-22\218\New%20Portal%20CQR_218\CQR%20consolidation%20Dec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"/>
      <sheetName val="Graphs"/>
      <sheetName val="Sheet"/>
      <sheetName val="1.Branches"/>
      <sheetName val="2&amp;3.DW-Brs&amp;Dep,adv"/>
      <sheetName val="4.CD Ratio"/>
      <sheetName val="5.Priority"/>
      <sheetName val="6. DW Priority"/>
      <sheetName val="7.Agri Adv"/>
      <sheetName val="8.SHG"/>
      <sheetName val="9.ATL OS"/>
      <sheetName val="10.MSME"/>
      <sheetName val="11.Exp Crdt"/>
      <sheetName val="12.HL OS"/>
      <sheetName val="13.EL OS"/>
      <sheetName val="14.Soci Infra"/>
      <sheetName val="15.Renew"/>
      <sheetName val="16.PS Ach"/>
      <sheetName val="17.ATL Disb"/>
      <sheetName val="18.Tot Ach"/>
      <sheetName val="19.DW Ach"/>
      <sheetName val="20.Weaker sct"/>
      <sheetName val="21.Doubling"/>
      <sheetName val="22.PMMY"/>
      <sheetName val="23. SUI"/>
      <sheetName val="24. PMFME"/>
      <sheetName val="25.PMSVAnidhi"/>
      <sheetName val="26.Agri Adv NPA"/>
      <sheetName val="27.Prio NPA"/>
      <sheetName val="28.NPS NPA"/>
      <sheetName val="29.Tot NPA"/>
      <sheetName val="30.OTR"/>
      <sheetName val="31. PMJDY"/>
      <sheetName val="32.APY"/>
      <sheetName val="33. SBY&amp;JBY"/>
      <sheetName val="34.Mitra"/>
      <sheetName val="35.ATM"/>
      <sheetName val="36.RSETI"/>
      <sheetName val="Consolidated"/>
      <sheetName val="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I5">
            <v>4006.8491704672174</v>
          </cell>
          <cell r="J5">
            <v>5184.55</v>
          </cell>
          <cell r="L5">
            <v>935.36</v>
          </cell>
          <cell r="M5">
            <v>957.24</v>
          </cell>
          <cell r="O5">
            <v>2.25</v>
          </cell>
          <cell r="P5">
            <v>0</v>
          </cell>
          <cell r="AG5">
            <v>781.79</v>
          </cell>
          <cell r="AH5">
            <v>174.25</v>
          </cell>
        </row>
        <row r="6">
          <cell r="I6">
            <v>1952.8747194252073</v>
          </cell>
          <cell r="J6">
            <v>3021.7</v>
          </cell>
          <cell r="L6">
            <v>586.23</v>
          </cell>
          <cell r="M6">
            <v>1152.03</v>
          </cell>
          <cell r="O6">
            <v>2</v>
          </cell>
          <cell r="P6">
            <v>0</v>
          </cell>
          <cell r="AG6">
            <v>423.20000000000005</v>
          </cell>
          <cell r="AH6">
            <v>147.42000000000002</v>
          </cell>
        </row>
        <row r="7">
          <cell r="I7">
            <v>160.02523619017327</v>
          </cell>
          <cell r="J7">
            <v>21.6</v>
          </cell>
          <cell r="L7">
            <v>204.74</v>
          </cell>
          <cell r="M7">
            <v>60.39</v>
          </cell>
          <cell r="O7">
            <v>0</v>
          </cell>
          <cell r="P7">
            <v>0</v>
          </cell>
          <cell r="AG7">
            <v>97.57</v>
          </cell>
          <cell r="AH7">
            <v>108.13</v>
          </cell>
        </row>
        <row r="8">
          <cell r="I8">
            <v>20257.515191636139</v>
          </cell>
          <cell r="J8">
            <v>18005.599999999999</v>
          </cell>
          <cell r="L8">
            <v>4947.49</v>
          </cell>
          <cell r="M8">
            <v>1710.3199999999997</v>
          </cell>
          <cell r="O8">
            <v>330.8</v>
          </cell>
          <cell r="P8">
            <v>0</v>
          </cell>
          <cell r="AG8">
            <v>1567.1</v>
          </cell>
          <cell r="AH8">
            <v>284.90999999999968</v>
          </cell>
        </row>
        <row r="9">
          <cell r="I9">
            <v>2039.7695193918221</v>
          </cell>
          <cell r="J9">
            <v>2618.9899999999998</v>
          </cell>
          <cell r="L9">
            <v>498.55</v>
          </cell>
          <cell r="M9">
            <v>318.94</v>
          </cell>
          <cell r="O9">
            <v>0</v>
          </cell>
          <cell r="P9">
            <v>0</v>
          </cell>
          <cell r="AG9">
            <v>315.56999999999994</v>
          </cell>
          <cell r="AH9">
            <v>50.959999999999994</v>
          </cell>
        </row>
        <row r="10">
          <cell r="I10">
            <v>6819.2771887553481</v>
          </cell>
          <cell r="J10">
            <v>6715.4299999999994</v>
          </cell>
          <cell r="L10">
            <v>1686.87</v>
          </cell>
          <cell r="M10">
            <v>1904.63</v>
          </cell>
          <cell r="O10">
            <v>7</v>
          </cell>
          <cell r="P10">
            <v>0</v>
          </cell>
          <cell r="AG10">
            <v>868.46</v>
          </cell>
          <cell r="AH10">
            <v>105.91</v>
          </cell>
        </row>
        <row r="11">
          <cell r="I11">
            <v>2269.3570657298797</v>
          </cell>
          <cell r="J11">
            <v>1781.1</v>
          </cell>
          <cell r="L11">
            <v>1279.6600000000001</v>
          </cell>
          <cell r="M11">
            <v>293.83999999999997</v>
          </cell>
          <cell r="O11">
            <v>0</v>
          </cell>
          <cell r="P11">
            <v>0</v>
          </cell>
          <cell r="AG11">
            <v>533.94999999999993</v>
          </cell>
          <cell r="AH11">
            <v>67.12</v>
          </cell>
        </row>
        <row r="12">
          <cell r="I12">
            <v>709.30349874478793</v>
          </cell>
          <cell r="J12">
            <v>400.09000000000003</v>
          </cell>
          <cell r="L12">
            <v>786.37</v>
          </cell>
          <cell r="M12">
            <v>262.69</v>
          </cell>
          <cell r="O12">
            <v>11</v>
          </cell>
          <cell r="P12">
            <v>0</v>
          </cell>
          <cell r="AG12">
            <v>314.09000000000003</v>
          </cell>
          <cell r="AH12">
            <v>62.11999999999999</v>
          </cell>
        </row>
        <row r="13">
          <cell r="I13">
            <v>21.224117394072245</v>
          </cell>
          <cell r="J13">
            <v>3.17</v>
          </cell>
          <cell r="L13">
            <v>169.77</v>
          </cell>
          <cell r="M13">
            <v>3.29</v>
          </cell>
          <cell r="O13">
            <v>0</v>
          </cell>
          <cell r="P13">
            <v>0</v>
          </cell>
          <cell r="AG13">
            <v>49.81</v>
          </cell>
          <cell r="AH13">
            <v>2.9</v>
          </cell>
        </row>
        <row r="14">
          <cell r="I14">
            <v>186.66456739552859</v>
          </cell>
          <cell r="J14">
            <v>152.6</v>
          </cell>
          <cell r="L14">
            <v>251.5</v>
          </cell>
          <cell r="M14">
            <v>69.150000000000006</v>
          </cell>
          <cell r="O14">
            <v>0</v>
          </cell>
          <cell r="P14">
            <v>0</v>
          </cell>
          <cell r="AG14">
            <v>146.87</v>
          </cell>
          <cell r="AH14">
            <v>158.77000000000001</v>
          </cell>
        </row>
        <row r="15">
          <cell r="I15">
            <v>29712.793265247259</v>
          </cell>
          <cell r="J15">
            <v>25395.32</v>
          </cell>
          <cell r="L15">
            <v>9846.11</v>
          </cell>
          <cell r="M15">
            <v>8484.44</v>
          </cell>
          <cell r="O15">
            <v>116.75</v>
          </cell>
          <cell r="P15">
            <v>132.38</v>
          </cell>
          <cell r="AG15">
            <v>3384.53</v>
          </cell>
          <cell r="AH15">
            <v>375.70000000000005</v>
          </cell>
        </row>
        <row r="16">
          <cell r="I16">
            <v>29020.452921338649</v>
          </cell>
          <cell r="J16">
            <v>19924.068737903999</v>
          </cell>
          <cell r="L16">
            <v>9189.16</v>
          </cell>
          <cell r="M16">
            <v>10363.411200000002</v>
          </cell>
          <cell r="O16">
            <v>325.95</v>
          </cell>
          <cell r="P16">
            <v>0</v>
          </cell>
          <cell r="AG16">
            <v>5586.49</v>
          </cell>
          <cell r="AH16">
            <v>526.00444449999998</v>
          </cell>
        </row>
        <row r="18">
          <cell r="I18">
            <v>1160.53</v>
          </cell>
          <cell r="J18">
            <v>752.29</v>
          </cell>
          <cell r="L18">
            <v>731.7</v>
          </cell>
          <cell r="M18">
            <v>809.29</v>
          </cell>
          <cell r="O18">
            <v>1.25</v>
          </cell>
          <cell r="P18">
            <v>16.96</v>
          </cell>
          <cell r="AG18">
            <v>320.76</v>
          </cell>
          <cell r="AH18">
            <v>78.779999999999987</v>
          </cell>
        </row>
        <row r="19">
          <cell r="I19">
            <v>0</v>
          </cell>
          <cell r="J19">
            <v>75.069999999999993</v>
          </cell>
          <cell r="L19">
            <v>30.79</v>
          </cell>
          <cell r="M19">
            <v>2.56</v>
          </cell>
          <cell r="O19">
            <v>0</v>
          </cell>
          <cell r="P19">
            <v>0</v>
          </cell>
          <cell r="AG19">
            <v>0</v>
          </cell>
          <cell r="AH19">
            <v>249.44</v>
          </cell>
        </row>
        <row r="20">
          <cell r="I20">
            <v>40.64</v>
          </cell>
          <cell r="J20">
            <v>236.97</v>
          </cell>
          <cell r="L20">
            <v>59.25</v>
          </cell>
          <cell r="M20">
            <v>0.05</v>
          </cell>
          <cell r="O20">
            <v>0</v>
          </cell>
          <cell r="P20">
            <v>0</v>
          </cell>
          <cell r="AG20">
            <v>22.3</v>
          </cell>
          <cell r="AH20">
            <v>3.21</v>
          </cell>
        </row>
        <row r="21">
          <cell r="I21">
            <v>212.81</v>
          </cell>
          <cell r="J21">
            <v>135.30000000000001</v>
          </cell>
          <cell r="L21">
            <v>297.57</v>
          </cell>
          <cell r="M21">
            <v>200.79999999999998</v>
          </cell>
          <cell r="O21">
            <v>0</v>
          </cell>
          <cell r="P21">
            <v>0</v>
          </cell>
          <cell r="AG21">
            <v>93.47</v>
          </cell>
          <cell r="AH21">
            <v>1.1499999999999999</v>
          </cell>
        </row>
        <row r="22">
          <cell r="I22">
            <v>169.48000000000002</v>
          </cell>
          <cell r="J22">
            <v>114.3982</v>
          </cell>
          <cell r="L22">
            <v>199.89</v>
          </cell>
          <cell r="M22">
            <v>85.248599999999996</v>
          </cell>
          <cell r="O22">
            <v>0</v>
          </cell>
          <cell r="P22">
            <v>0</v>
          </cell>
          <cell r="AG22">
            <v>86.990000000000009</v>
          </cell>
          <cell r="AH22">
            <v>15.404200000000001</v>
          </cell>
        </row>
        <row r="23">
          <cell r="I23">
            <v>31.45</v>
          </cell>
          <cell r="J23">
            <v>204.69</v>
          </cell>
          <cell r="L23">
            <v>65.260000000000005</v>
          </cell>
          <cell r="M23">
            <v>31.9</v>
          </cell>
          <cell r="O23">
            <v>0</v>
          </cell>
          <cell r="P23">
            <v>0</v>
          </cell>
          <cell r="AG23">
            <v>17.489999999999998</v>
          </cell>
          <cell r="AH23">
            <v>21</v>
          </cell>
        </row>
        <row r="24">
          <cell r="I24">
            <v>72.25</v>
          </cell>
          <cell r="J24">
            <v>80.42</v>
          </cell>
          <cell r="L24">
            <v>67.959999999999994</v>
          </cell>
          <cell r="M24">
            <v>0</v>
          </cell>
          <cell r="O24">
            <v>0</v>
          </cell>
          <cell r="P24">
            <v>0</v>
          </cell>
          <cell r="AG24">
            <v>29.870000000000005</v>
          </cell>
          <cell r="AH24">
            <v>4.54</v>
          </cell>
        </row>
        <row r="25">
          <cell r="I25">
            <v>268.47000000000003</v>
          </cell>
          <cell r="J25">
            <v>469.16</v>
          </cell>
          <cell r="L25">
            <v>114.81</v>
          </cell>
          <cell r="M25">
            <v>66.08</v>
          </cell>
          <cell r="O25">
            <v>0</v>
          </cell>
          <cell r="P25">
            <v>0</v>
          </cell>
          <cell r="AG25">
            <v>56.319999999999993</v>
          </cell>
          <cell r="AH25">
            <v>3.84</v>
          </cell>
        </row>
        <row r="26">
          <cell r="I26">
            <v>3119.08</v>
          </cell>
          <cell r="J26">
            <v>2030.31</v>
          </cell>
          <cell r="L26">
            <v>1859.13</v>
          </cell>
          <cell r="M26">
            <v>1497.98</v>
          </cell>
          <cell r="O26">
            <v>13</v>
          </cell>
          <cell r="P26">
            <v>0</v>
          </cell>
          <cell r="AG26">
            <v>278.7</v>
          </cell>
          <cell r="AH26">
            <v>53.64</v>
          </cell>
        </row>
        <row r="27">
          <cell r="I27">
            <v>2300.48</v>
          </cell>
          <cell r="J27">
            <v>754.96</v>
          </cell>
          <cell r="L27">
            <v>2145.21</v>
          </cell>
          <cell r="M27">
            <v>3014.7200000000003</v>
          </cell>
          <cell r="O27">
            <v>253.8</v>
          </cell>
          <cell r="P27">
            <v>9.3000000000000007</v>
          </cell>
          <cell r="AG27">
            <v>802.42</v>
          </cell>
          <cell r="AH27">
            <v>98.72</v>
          </cell>
        </row>
        <row r="28">
          <cell r="I28">
            <v>689.93000000000006</v>
          </cell>
          <cell r="J28">
            <v>1252.33</v>
          </cell>
          <cell r="L28">
            <v>745.06</v>
          </cell>
          <cell r="M28">
            <v>222.15000000000003</v>
          </cell>
          <cell r="O28">
            <v>1.5</v>
          </cell>
          <cell r="P28">
            <v>0</v>
          </cell>
          <cell r="AG28">
            <v>259.23</v>
          </cell>
          <cell r="AH28">
            <v>67.95</v>
          </cell>
        </row>
        <row r="29">
          <cell r="I29">
            <v>1.23</v>
          </cell>
          <cell r="J29">
            <v>118.87</v>
          </cell>
          <cell r="L29">
            <v>40.799999999999997</v>
          </cell>
          <cell r="M29">
            <v>188.44</v>
          </cell>
          <cell r="O29">
            <v>0</v>
          </cell>
          <cell r="P29">
            <v>0</v>
          </cell>
          <cell r="AG29">
            <v>3.76</v>
          </cell>
          <cell r="AH29">
            <v>21.89</v>
          </cell>
        </row>
        <row r="30">
          <cell r="I30">
            <v>328.28</v>
          </cell>
          <cell r="J30">
            <v>603.75</v>
          </cell>
          <cell r="L30">
            <v>1045.19</v>
          </cell>
          <cell r="M30">
            <v>986.31</v>
          </cell>
          <cell r="O30">
            <v>0</v>
          </cell>
          <cell r="P30">
            <v>2.5</v>
          </cell>
          <cell r="AG30">
            <v>53.61</v>
          </cell>
          <cell r="AH30">
            <v>8.23</v>
          </cell>
        </row>
        <row r="31">
          <cell r="I31">
            <v>407.01</v>
          </cell>
          <cell r="J31">
            <v>132.25</v>
          </cell>
          <cell r="L31">
            <v>635.74</v>
          </cell>
          <cell r="M31">
            <v>134.38</v>
          </cell>
          <cell r="O31">
            <v>1</v>
          </cell>
          <cell r="P31">
            <v>0</v>
          </cell>
          <cell r="AG31">
            <v>113.36000000000001</v>
          </cell>
          <cell r="AH31">
            <v>21.860000000000003</v>
          </cell>
        </row>
        <row r="32">
          <cell r="I32">
            <v>1334.6599999999999</v>
          </cell>
          <cell r="J32">
            <v>1676.6499999999999</v>
          </cell>
          <cell r="L32">
            <v>527.37</v>
          </cell>
          <cell r="M32">
            <v>344.53999999999996</v>
          </cell>
          <cell r="O32">
            <v>6</v>
          </cell>
          <cell r="P32">
            <v>94.12</v>
          </cell>
          <cell r="AG32">
            <v>388.45</v>
          </cell>
          <cell r="AH32">
            <v>18.850000000000001</v>
          </cell>
        </row>
        <row r="33">
          <cell r="I33">
            <v>437.57000000000005</v>
          </cell>
          <cell r="J33">
            <v>231.64000000000001</v>
          </cell>
          <cell r="L33">
            <v>774.36</v>
          </cell>
          <cell r="M33">
            <v>626.87</v>
          </cell>
          <cell r="O33">
            <v>11</v>
          </cell>
          <cell r="P33">
            <v>0</v>
          </cell>
          <cell r="AG33">
            <v>238.66000000000003</v>
          </cell>
          <cell r="AH33">
            <v>1.1000000000000001</v>
          </cell>
        </row>
        <row r="34">
          <cell r="I34">
            <v>0.44</v>
          </cell>
          <cell r="J34">
            <v>0.23</v>
          </cell>
          <cell r="L34">
            <v>0.27</v>
          </cell>
          <cell r="M34">
            <v>0.97</v>
          </cell>
          <cell r="O34">
            <v>0</v>
          </cell>
          <cell r="P34">
            <v>0</v>
          </cell>
          <cell r="AG34">
            <v>7.44</v>
          </cell>
          <cell r="AH34">
            <v>0.02</v>
          </cell>
        </row>
        <row r="35">
          <cell r="I35">
            <v>232.25</v>
          </cell>
          <cell r="J35">
            <v>292.23</v>
          </cell>
          <cell r="L35">
            <v>466.04</v>
          </cell>
          <cell r="M35">
            <v>77.039999999999992</v>
          </cell>
          <cell r="O35">
            <v>0</v>
          </cell>
          <cell r="P35">
            <v>0</v>
          </cell>
          <cell r="AG35">
            <v>78.16</v>
          </cell>
          <cell r="AH35">
            <v>0</v>
          </cell>
        </row>
        <row r="36">
          <cell r="I36">
            <v>37.480000000000004</v>
          </cell>
          <cell r="J36">
            <v>114.41</v>
          </cell>
          <cell r="L36">
            <v>135.63999999999999</v>
          </cell>
          <cell r="M36">
            <v>11.5</v>
          </cell>
          <cell r="O36">
            <v>0</v>
          </cell>
          <cell r="P36">
            <v>0</v>
          </cell>
          <cell r="AG36">
            <v>11.64</v>
          </cell>
          <cell r="AH36">
            <v>8.64</v>
          </cell>
        </row>
        <row r="37">
          <cell r="I37">
            <v>139.58999999999997</v>
          </cell>
          <cell r="J37">
            <v>414.6</v>
          </cell>
          <cell r="L37">
            <v>90.89</v>
          </cell>
          <cell r="M37">
            <v>43.620000000000005</v>
          </cell>
          <cell r="O37">
            <v>0</v>
          </cell>
          <cell r="P37">
            <v>0</v>
          </cell>
          <cell r="AG37">
            <v>48.290000000000006</v>
          </cell>
          <cell r="AH37">
            <v>3.1100000000000003</v>
          </cell>
        </row>
        <row r="38">
          <cell r="I38">
            <v>220.58999999999997</v>
          </cell>
          <cell r="J38">
            <v>321.98</v>
          </cell>
          <cell r="L38">
            <v>346.53</v>
          </cell>
          <cell r="M38">
            <v>526.27</v>
          </cell>
          <cell r="O38">
            <v>0</v>
          </cell>
          <cell r="P38">
            <v>0</v>
          </cell>
          <cell r="AG38">
            <v>49.59</v>
          </cell>
          <cell r="AH38">
            <v>18.189999999999998</v>
          </cell>
        </row>
        <row r="39">
          <cell r="I39">
            <v>57.76</v>
          </cell>
          <cell r="J39">
            <v>94.82</v>
          </cell>
          <cell r="L39">
            <v>59.84</v>
          </cell>
          <cell r="M39">
            <v>454.96000000000004</v>
          </cell>
          <cell r="O39">
            <v>0</v>
          </cell>
          <cell r="P39">
            <v>5.5</v>
          </cell>
          <cell r="AG39">
            <v>29.07</v>
          </cell>
          <cell r="AH39">
            <v>3.38</v>
          </cell>
        </row>
        <row r="42">
          <cell r="I42">
            <v>15758.380000000001</v>
          </cell>
          <cell r="J42">
            <v>11726.5826</v>
          </cell>
          <cell r="L42">
            <v>0</v>
          </cell>
          <cell r="M42">
            <v>31.296799999999998</v>
          </cell>
          <cell r="O42">
            <v>0</v>
          </cell>
          <cell r="P42">
            <v>0</v>
          </cell>
          <cell r="AG42">
            <v>368.69000000000005</v>
          </cell>
          <cell r="AH42">
            <v>1602.7643999999998</v>
          </cell>
        </row>
        <row r="44">
          <cell r="I44">
            <v>10623.96345995917</v>
          </cell>
          <cell r="J44">
            <v>11450.915499999999</v>
          </cell>
          <cell r="L44">
            <v>1238.72</v>
          </cell>
          <cell r="M44">
            <v>702.05489999999998</v>
          </cell>
          <cell r="O44">
            <v>0</v>
          </cell>
          <cell r="P44">
            <v>0</v>
          </cell>
          <cell r="AG44">
            <v>826.89</v>
          </cell>
          <cell r="AH44">
            <v>1267.9249</v>
          </cell>
        </row>
        <row r="45">
          <cell r="I45">
            <v>3068.1228446543037</v>
          </cell>
          <cell r="J45">
            <v>3287.5551999999998</v>
          </cell>
          <cell r="L45">
            <v>408.12</v>
          </cell>
          <cell r="M45">
            <v>302.67439999999999</v>
          </cell>
          <cell r="O45">
            <v>0</v>
          </cell>
          <cell r="P45">
            <v>0</v>
          </cell>
          <cell r="AG45">
            <v>343.90999999999997</v>
          </cell>
          <cell r="AH45">
            <v>246.82340000000002</v>
          </cell>
        </row>
        <row r="46">
          <cell r="I46">
            <v>4764.991198955413</v>
          </cell>
          <cell r="J46">
            <v>4749.8100000000004</v>
          </cell>
          <cell r="L46">
            <v>363.31</v>
          </cell>
          <cell r="M46">
            <v>535.37</v>
          </cell>
          <cell r="O46">
            <v>0</v>
          </cell>
          <cell r="P46">
            <v>0</v>
          </cell>
          <cell r="AG46">
            <v>140.15</v>
          </cell>
          <cell r="AH46">
            <v>63.010000000000005</v>
          </cell>
        </row>
        <row r="47">
          <cell r="I47">
            <v>5834.9022352812171</v>
          </cell>
          <cell r="J47">
            <v>5637.27</v>
          </cell>
          <cell r="L47">
            <v>334.39</v>
          </cell>
          <cell r="M47">
            <v>473.76</v>
          </cell>
          <cell r="O47">
            <v>0</v>
          </cell>
          <cell r="P47">
            <v>0</v>
          </cell>
          <cell r="AG47">
            <v>725.96</v>
          </cell>
          <cell r="AH47">
            <v>97.73</v>
          </cell>
        </row>
        <row r="49">
          <cell r="I49">
            <v>0</v>
          </cell>
          <cell r="J49">
            <v>1.72</v>
          </cell>
          <cell r="L49">
            <v>0.09</v>
          </cell>
          <cell r="M49">
            <v>56.65</v>
          </cell>
          <cell r="O49">
            <v>0</v>
          </cell>
          <cell r="P49">
            <v>0</v>
          </cell>
          <cell r="AG49">
            <v>0</v>
          </cell>
          <cell r="AH49">
            <v>1.1299999999999999</v>
          </cell>
        </row>
        <row r="50">
          <cell r="I50">
            <v>0</v>
          </cell>
          <cell r="J50">
            <v>104.18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AG50">
            <v>0</v>
          </cell>
          <cell r="AH50">
            <v>44.45</v>
          </cell>
        </row>
        <row r="51">
          <cell r="I51">
            <v>0</v>
          </cell>
          <cell r="J51">
            <v>0</v>
          </cell>
          <cell r="L51">
            <v>0</v>
          </cell>
          <cell r="M51">
            <v>0.02</v>
          </cell>
          <cell r="O51">
            <v>0</v>
          </cell>
          <cell r="P51">
            <v>0</v>
          </cell>
          <cell r="AG51">
            <v>0</v>
          </cell>
          <cell r="AH51">
            <v>0</v>
          </cell>
        </row>
        <row r="53"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AG53">
            <v>0</v>
          </cell>
          <cell r="AH53">
            <v>0</v>
          </cell>
        </row>
        <row r="54"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AG54">
            <v>0</v>
          </cell>
          <cell r="AH54">
            <v>0</v>
          </cell>
        </row>
        <row r="55"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AG55">
            <v>0</v>
          </cell>
          <cell r="AH55">
            <v>0</v>
          </cell>
        </row>
        <row r="57">
          <cell r="I57">
            <v>24.603328900470693</v>
          </cell>
          <cell r="J57">
            <v>0</v>
          </cell>
          <cell r="L57">
            <v>1334.24</v>
          </cell>
          <cell r="M57">
            <v>117.32</v>
          </cell>
          <cell r="O57">
            <v>0</v>
          </cell>
          <cell r="AG57">
            <v>12.13</v>
          </cell>
          <cell r="AH57">
            <v>0</v>
          </cell>
        </row>
        <row r="58">
          <cell r="I58">
            <v>6.9816063348416399</v>
          </cell>
          <cell r="J58">
            <v>0</v>
          </cell>
          <cell r="L58">
            <v>0</v>
          </cell>
          <cell r="M58">
            <v>0</v>
          </cell>
          <cell r="O58"/>
          <cell r="AG58">
            <v>0</v>
          </cell>
          <cell r="AH58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NCH NETWORK"/>
      <sheetName val="BUSINESS FIGURES"/>
      <sheetName val="AGR"/>
      <sheetName val="MSMEOPS"/>
      <sheetName val="NPS"/>
      <sheetName val="CGSSOLD"/>
      <sheetName val="CGSS"/>
      <sheetName val="SGSS"/>
      <sheetName val="Statutory"/>
      <sheetName val="CGCSFinanceunder"/>
      <sheetName val="FinanceCCRC"/>
      <sheetName val="Agenda Table"/>
    </sheetNames>
    <sheetDataSet>
      <sheetData sheetId="0"/>
      <sheetData sheetId="1"/>
      <sheetData sheetId="2"/>
      <sheetData sheetId="3"/>
      <sheetData sheetId="4">
        <row r="5">
          <cell r="BH5">
            <v>4658.0700000000006</v>
          </cell>
        </row>
        <row r="6">
          <cell r="BH6">
            <v>1584.74</v>
          </cell>
        </row>
        <row r="7">
          <cell r="BH7">
            <v>2338.5</v>
          </cell>
        </row>
        <row r="8">
          <cell r="BH8">
            <v>1191.6474347070571</v>
          </cell>
        </row>
        <row r="9">
          <cell r="BH9">
            <v>718.98</v>
          </cell>
        </row>
        <row r="10">
          <cell r="BH10">
            <v>4858.63</v>
          </cell>
        </row>
        <row r="11">
          <cell r="BH11">
            <v>828.79</v>
          </cell>
        </row>
        <row r="12">
          <cell r="BH12">
            <v>7822.17</v>
          </cell>
        </row>
        <row r="13">
          <cell r="BH13">
            <v>44.42</v>
          </cell>
        </row>
        <row r="14">
          <cell r="BH14">
            <v>125.19</v>
          </cell>
        </row>
        <row r="15">
          <cell r="BH15">
            <v>17302.32</v>
          </cell>
        </row>
        <row r="16">
          <cell r="BH16">
            <v>15590.586712199998</v>
          </cell>
        </row>
        <row r="18">
          <cell r="BH18">
            <v>2906.04</v>
          </cell>
        </row>
        <row r="19">
          <cell r="BH19">
            <v>41.97</v>
          </cell>
        </row>
        <row r="20">
          <cell r="BH20">
            <v>90.39</v>
          </cell>
        </row>
        <row r="21">
          <cell r="BH21">
            <v>253.43</v>
          </cell>
        </row>
        <row r="22">
          <cell r="BH22">
            <v>111.85149999999999</v>
          </cell>
        </row>
        <row r="23">
          <cell r="BH23">
            <v>466.67</v>
          </cell>
        </row>
        <row r="24">
          <cell r="BH24">
            <v>124.56</v>
          </cell>
        </row>
        <row r="25">
          <cell r="BH25">
            <v>379.06</v>
          </cell>
        </row>
        <row r="26">
          <cell r="BH26">
            <v>10016.67</v>
          </cell>
        </row>
        <row r="27">
          <cell r="BH27">
            <v>7725.87</v>
          </cell>
        </row>
        <row r="28">
          <cell r="BH28">
            <v>2758.72</v>
          </cell>
        </row>
        <row r="29">
          <cell r="BH29">
            <v>1078.82</v>
          </cell>
        </row>
        <row r="30">
          <cell r="BH30">
            <v>2295.38</v>
          </cell>
        </row>
        <row r="31">
          <cell r="BH31">
            <v>224.05</v>
          </cell>
        </row>
        <row r="32">
          <cell r="BH32">
            <v>1059.54</v>
          </cell>
        </row>
        <row r="33">
          <cell r="BH33">
            <v>587.6</v>
          </cell>
        </row>
        <row r="34">
          <cell r="BH34">
            <v>2.57</v>
          </cell>
        </row>
        <row r="35">
          <cell r="BH35">
            <v>173.39999999999998</v>
          </cell>
        </row>
        <row r="36">
          <cell r="BH36">
            <v>37.67</v>
          </cell>
        </row>
        <row r="37">
          <cell r="BH37">
            <v>68.27000000000001</v>
          </cell>
        </row>
        <row r="38">
          <cell r="BH38">
            <v>448.03999999999996</v>
          </cell>
        </row>
        <row r="39">
          <cell r="BH39">
            <v>988.77</v>
          </cell>
        </row>
        <row r="42">
          <cell r="BH42">
            <v>3322.241</v>
          </cell>
        </row>
        <row r="45">
          <cell r="BH45">
            <v>1788.5019</v>
          </cell>
        </row>
        <row r="46">
          <cell r="BH46">
            <v>1504.5271</v>
          </cell>
        </row>
        <row r="47">
          <cell r="BH47">
            <v>409.85</v>
          </cell>
        </row>
        <row r="48">
          <cell r="BH48">
            <v>298.21000000000004</v>
          </cell>
        </row>
        <row r="50">
          <cell r="BH50">
            <v>36.42</v>
          </cell>
        </row>
        <row r="51">
          <cell r="BH51">
            <v>22.24</v>
          </cell>
        </row>
        <row r="52">
          <cell r="BH52">
            <v>12.98</v>
          </cell>
        </row>
        <row r="54">
          <cell r="BH54">
            <v>0</v>
          </cell>
        </row>
        <row r="55">
          <cell r="BH55">
            <v>0</v>
          </cell>
        </row>
        <row r="56">
          <cell r="BH56">
            <v>0</v>
          </cell>
        </row>
        <row r="58">
          <cell r="BH5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001B-28D3-4E8F-AA33-29F7A46E35DB}">
  <sheetPr>
    <tabColor rgb="FFCCFFFF"/>
  </sheetPr>
  <dimension ref="A1:AN69"/>
  <sheetViews>
    <sheetView tabSelected="1" zoomScaleNormal="100" zoomScaleSheetLayoutView="85" workbookViewId="0">
      <selection activeCell="O24" sqref="O24"/>
    </sheetView>
  </sheetViews>
  <sheetFormatPr defaultColWidth="20.7109375" defaultRowHeight="13.5" x14ac:dyDescent="0.25"/>
  <cols>
    <col min="1" max="1" width="5.42578125" style="38" customWidth="1"/>
    <col min="2" max="2" width="26.5703125" style="6" bestFit="1" customWidth="1"/>
    <col min="3" max="3" width="12.140625" style="37" customWidth="1"/>
    <col min="4" max="4" width="11.140625" style="6" customWidth="1"/>
    <col min="5" max="5" width="11.140625" style="6" bestFit="1" customWidth="1"/>
    <col min="6" max="6" width="12.140625" style="37" customWidth="1"/>
    <col min="7" max="7" width="11.140625" style="6" customWidth="1"/>
    <col min="8" max="8" width="11.140625" style="6" bestFit="1" customWidth="1"/>
    <col min="9" max="9" width="11.85546875" style="37" customWidth="1"/>
    <col min="10" max="10" width="11.42578125" style="6" customWidth="1"/>
    <col min="11" max="11" width="12.140625" style="6" customWidth="1"/>
    <col min="12" max="22" width="8.5703125" style="6" customWidth="1"/>
    <col min="23" max="16384" width="20.7109375" style="6"/>
  </cols>
  <sheetData>
    <row r="1" spans="1:11" s="2" customFormat="1" ht="33.75" customHeight="1" x14ac:dyDescent="0.25">
      <c r="A1" s="1" t="s">
        <v>0</v>
      </c>
      <c r="D1" s="3"/>
      <c r="E1" s="4"/>
      <c r="G1" s="3"/>
      <c r="J1" s="4" t="s">
        <v>1</v>
      </c>
    </row>
    <row r="2" spans="1:11" s="5" customFormat="1" ht="30" customHeight="1" x14ac:dyDescent="0.25">
      <c r="A2" s="43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ht="13.5" customHeight="1" x14ac:dyDescent="0.25">
      <c r="A3" s="46" t="s">
        <v>3</v>
      </c>
      <c r="B3" s="48" t="s">
        <v>4</v>
      </c>
      <c r="C3" s="50" t="s">
        <v>5</v>
      </c>
      <c r="D3" s="50"/>
      <c r="E3" s="50"/>
      <c r="F3" s="50" t="s">
        <v>6</v>
      </c>
      <c r="G3" s="50"/>
      <c r="H3" s="50"/>
      <c r="I3" s="50" t="s">
        <v>7</v>
      </c>
      <c r="J3" s="50"/>
      <c r="K3" s="50"/>
    </row>
    <row r="4" spans="1:11" s="9" customFormat="1" x14ac:dyDescent="0.25">
      <c r="A4" s="47"/>
      <c r="B4" s="49"/>
      <c r="C4" s="7" t="s">
        <v>8</v>
      </c>
      <c r="D4" s="8" t="s">
        <v>9</v>
      </c>
      <c r="E4" s="8" t="s">
        <v>10</v>
      </c>
      <c r="F4" s="7" t="s">
        <v>8</v>
      </c>
      <c r="G4" s="8" t="s">
        <v>9</v>
      </c>
      <c r="H4" s="8" t="s">
        <v>10</v>
      </c>
      <c r="I4" s="7" t="s">
        <v>8</v>
      </c>
      <c r="J4" s="8" t="s">
        <v>9</v>
      </c>
      <c r="K4" s="8" t="s">
        <v>10</v>
      </c>
    </row>
    <row r="5" spans="1:11" x14ac:dyDescent="0.25">
      <c r="A5" s="10">
        <v>1</v>
      </c>
      <c r="B5" s="11" t="s">
        <v>11</v>
      </c>
      <c r="C5" s="12">
        <f>'[1]16.PS Ach'!AG5+'[1]16.PS Ach'!O5+'[1]16.PS Ach'!L5+'[1]16.PS Ach'!I5</f>
        <v>5726.2491704672175</v>
      </c>
      <c r="D5" s="13">
        <f>'[1]16.PS Ach'!J5+'[1]16.PS Ach'!M5+'[1]16.PS Ach'!AH5+'[1]16.PS Ach'!P5</f>
        <v>6316.04</v>
      </c>
      <c r="E5" s="14">
        <f>IFERROR(D5/C5%,"-")</f>
        <v>110.29977585632481</v>
      </c>
      <c r="F5" s="12">
        <v>1450.9472174406492</v>
      </c>
      <c r="G5" s="13">
        <f>[2]NPS!$BH5</f>
        <v>4658.0700000000006</v>
      </c>
      <c r="H5" s="14">
        <f>IFERROR(G5/F5%,"-")</f>
        <v>321.03648871641593</v>
      </c>
      <c r="I5" s="12">
        <f>C5+F5</f>
        <v>7177.1963879078667</v>
      </c>
      <c r="J5" s="13">
        <f>D5+G5</f>
        <v>10974.11</v>
      </c>
      <c r="K5" s="14">
        <f>IFERROR(J5/I5%,"-")</f>
        <v>152.90246228303255</v>
      </c>
    </row>
    <row r="6" spans="1:11" x14ac:dyDescent="0.25">
      <c r="A6" s="10">
        <v>2</v>
      </c>
      <c r="B6" s="11" t="s">
        <v>12</v>
      </c>
      <c r="C6" s="12">
        <f>'[1]16.PS Ach'!AG6+'[1]16.PS Ach'!O6+'[1]16.PS Ach'!L6+'[1]16.PS Ach'!I6</f>
        <v>2964.3047194252076</v>
      </c>
      <c r="D6" s="13">
        <f>'[1]16.PS Ach'!J6+'[1]16.PS Ach'!M6+'[1]16.PS Ach'!AH6+'[1]16.PS Ach'!P6</f>
        <v>4321.1499999999996</v>
      </c>
      <c r="E6" s="14">
        <f t="shared" ref="E6:E60" si="0">IFERROR(D6/C6%,"-")</f>
        <v>145.77280033605624</v>
      </c>
      <c r="F6" s="12">
        <v>1180.2774104324462</v>
      </c>
      <c r="G6" s="13">
        <f>[2]NPS!$BH6</f>
        <v>1584.74</v>
      </c>
      <c r="H6" s="14">
        <f t="shared" ref="H6:H60" si="1">IFERROR(G6/F6%,"-")</f>
        <v>134.2684343521716</v>
      </c>
      <c r="I6" s="12">
        <f t="shared" ref="I6:J39" si="2">C6+F6</f>
        <v>4144.5821298576539</v>
      </c>
      <c r="J6" s="13">
        <f t="shared" si="2"/>
        <v>5905.8899999999994</v>
      </c>
      <c r="K6" s="14">
        <f t="shared" ref="K6:K60" si="3">IFERROR(J6/I6%,"-")</f>
        <v>142.49663331446246</v>
      </c>
    </row>
    <row r="7" spans="1:11" x14ac:dyDescent="0.25">
      <c r="A7" s="10">
        <v>3</v>
      </c>
      <c r="B7" s="11" t="s">
        <v>13</v>
      </c>
      <c r="C7" s="12">
        <f>'[1]16.PS Ach'!AG7+'[1]16.PS Ach'!O7+'[1]16.PS Ach'!L7+'[1]16.PS Ach'!I7</f>
        <v>462.3352361901733</v>
      </c>
      <c r="D7" s="13">
        <f>'[1]16.PS Ach'!J7+'[1]16.PS Ach'!M7+'[1]16.PS Ach'!AH7+'[1]16.PS Ach'!P7</f>
        <v>190.12</v>
      </c>
      <c r="E7" s="14">
        <f t="shared" si="0"/>
        <v>41.121676462876721</v>
      </c>
      <c r="F7" s="12">
        <v>245.65234482625732</v>
      </c>
      <c r="G7" s="13">
        <f>[2]NPS!$BH7</f>
        <v>2338.5</v>
      </c>
      <c r="H7" s="14">
        <f t="shared" si="1"/>
        <v>951.95508988686936</v>
      </c>
      <c r="I7" s="12">
        <f t="shared" si="2"/>
        <v>707.98758101643057</v>
      </c>
      <c r="J7" s="13">
        <f t="shared" si="2"/>
        <v>2528.62</v>
      </c>
      <c r="K7" s="14">
        <f t="shared" si="3"/>
        <v>357.15598236479758</v>
      </c>
    </row>
    <row r="8" spans="1:11" x14ac:dyDescent="0.25">
      <c r="A8" s="10">
        <v>4</v>
      </c>
      <c r="B8" s="11" t="s">
        <v>14</v>
      </c>
      <c r="C8" s="12">
        <f>'[1]16.PS Ach'!AG8+'[1]16.PS Ach'!O8+'[1]16.PS Ach'!L8+'[1]16.PS Ach'!I8</f>
        <v>27102.905191636139</v>
      </c>
      <c r="D8" s="13">
        <f>'[1]16.PS Ach'!J8+'[1]16.PS Ach'!M8+'[1]16.PS Ach'!AH8+'[1]16.PS Ach'!P8</f>
        <v>20000.829999999998</v>
      </c>
      <c r="E8" s="14">
        <f t="shared" si="0"/>
        <v>73.795889623567675</v>
      </c>
      <c r="F8" s="12">
        <v>4159.4284029368555</v>
      </c>
      <c r="G8" s="13">
        <f>[2]NPS!$BH8</f>
        <v>1191.6474347070571</v>
      </c>
      <c r="H8" s="14">
        <f t="shared" si="1"/>
        <v>28.649307531430722</v>
      </c>
      <c r="I8" s="12">
        <f t="shared" si="2"/>
        <v>31262.333594572992</v>
      </c>
      <c r="J8" s="13">
        <f t="shared" si="2"/>
        <v>21192.477434707056</v>
      </c>
      <c r="K8" s="14">
        <f t="shared" si="3"/>
        <v>67.789173097385088</v>
      </c>
    </row>
    <row r="9" spans="1:11" x14ac:dyDescent="0.25">
      <c r="A9" s="10">
        <v>5</v>
      </c>
      <c r="B9" s="11" t="s">
        <v>15</v>
      </c>
      <c r="C9" s="12">
        <f>'[1]16.PS Ach'!AG9+'[1]16.PS Ach'!O9+'[1]16.PS Ach'!L9+'[1]16.PS Ach'!I9</f>
        <v>2853.889519391822</v>
      </c>
      <c r="D9" s="13">
        <f>'[1]16.PS Ach'!J9+'[1]16.PS Ach'!M9+'[1]16.PS Ach'!AH9+'[1]16.PS Ach'!P9</f>
        <v>2988.89</v>
      </c>
      <c r="E9" s="14">
        <f t="shared" si="0"/>
        <v>104.73040318102248</v>
      </c>
      <c r="F9" s="12">
        <v>761.66871625778663</v>
      </c>
      <c r="G9" s="13">
        <f>[2]NPS!$BH9</f>
        <v>718.98</v>
      </c>
      <c r="H9" s="14">
        <f t="shared" si="1"/>
        <v>94.395369621122967</v>
      </c>
      <c r="I9" s="12">
        <f t="shared" si="2"/>
        <v>3615.5582356496088</v>
      </c>
      <c r="J9" s="13">
        <f t="shared" si="2"/>
        <v>3707.87</v>
      </c>
      <c r="K9" s="14">
        <f t="shared" si="3"/>
        <v>102.55318150984796</v>
      </c>
    </row>
    <row r="10" spans="1:11" x14ac:dyDescent="0.25">
      <c r="A10" s="10">
        <v>6</v>
      </c>
      <c r="B10" s="11" t="s">
        <v>16</v>
      </c>
      <c r="C10" s="12">
        <f>'[1]16.PS Ach'!AG10+'[1]16.PS Ach'!O10+'[1]16.PS Ach'!L10+'[1]16.PS Ach'!I10</f>
        <v>9381.607188755348</v>
      </c>
      <c r="D10" s="13">
        <f>'[1]16.PS Ach'!J10+'[1]16.PS Ach'!M10+'[1]16.PS Ach'!AH10+'[1]16.PS Ach'!P10</f>
        <v>8725.9699999999993</v>
      </c>
      <c r="E10" s="14">
        <f t="shared" si="0"/>
        <v>93.011461942883457</v>
      </c>
      <c r="F10" s="12">
        <v>2930.2021187496111</v>
      </c>
      <c r="G10" s="13">
        <f>[2]NPS!$BH10</f>
        <v>4858.63</v>
      </c>
      <c r="H10" s="14">
        <f t="shared" si="1"/>
        <v>165.81211135269044</v>
      </c>
      <c r="I10" s="12">
        <f t="shared" si="2"/>
        <v>12311.809307504958</v>
      </c>
      <c r="J10" s="13">
        <f t="shared" si="2"/>
        <v>13584.599999999999</v>
      </c>
      <c r="K10" s="14">
        <f t="shared" si="3"/>
        <v>110.33796626235252</v>
      </c>
    </row>
    <row r="11" spans="1:11" x14ac:dyDescent="0.25">
      <c r="A11" s="10">
        <v>7</v>
      </c>
      <c r="B11" s="11" t="s">
        <v>17</v>
      </c>
      <c r="C11" s="12">
        <f>'[1]16.PS Ach'!AG11+'[1]16.PS Ach'!O11+'[1]16.PS Ach'!L11+'[1]16.PS Ach'!I11</f>
        <v>4082.9670657298798</v>
      </c>
      <c r="D11" s="13">
        <f>'[1]16.PS Ach'!J11+'[1]16.PS Ach'!M11+'[1]16.PS Ach'!AH11+'[1]16.PS Ach'!P11</f>
        <v>2142.06</v>
      </c>
      <c r="E11" s="14">
        <f t="shared" si="0"/>
        <v>52.463318109500371</v>
      </c>
      <c r="F11" s="12">
        <v>503.55085519476256</v>
      </c>
      <c r="G11" s="13">
        <f>[2]NPS!$BH11</f>
        <v>828.79</v>
      </c>
      <c r="H11" s="14">
        <f t="shared" si="1"/>
        <v>164.58913562552524</v>
      </c>
      <c r="I11" s="12">
        <f t="shared" si="2"/>
        <v>4586.5179209246426</v>
      </c>
      <c r="J11" s="13">
        <f t="shared" si="2"/>
        <v>2970.85</v>
      </c>
      <c r="K11" s="14">
        <f t="shared" si="3"/>
        <v>64.773539561382023</v>
      </c>
    </row>
    <row r="12" spans="1:11" x14ac:dyDescent="0.25">
      <c r="A12" s="10">
        <v>8</v>
      </c>
      <c r="B12" s="11" t="s">
        <v>18</v>
      </c>
      <c r="C12" s="12">
        <f>'[1]16.PS Ach'!AG12+'[1]16.PS Ach'!O12+'[1]16.PS Ach'!L12+'[1]16.PS Ach'!I12</f>
        <v>1820.763498744788</v>
      </c>
      <c r="D12" s="13">
        <f>'[1]16.PS Ach'!J12+'[1]16.PS Ach'!M12+'[1]16.PS Ach'!AH12+'[1]16.PS Ach'!P12</f>
        <v>724.9</v>
      </c>
      <c r="E12" s="14">
        <f t="shared" si="0"/>
        <v>39.812968598048961</v>
      </c>
      <c r="F12" s="12">
        <v>1825.6733942588407</v>
      </c>
      <c r="G12" s="13">
        <f>[2]NPS!$BH12</f>
        <v>7822.17</v>
      </c>
      <c r="H12" s="14">
        <f t="shared" si="1"/>
        <v>428.45396249943855</v>
      </c>
      <c r="I12" s="12">
        <f t="shared" si="2"/>
        <v>3646.4368930036289</v>
      </c>
      <c r="J12" s="13">
        <f t="shared" si="2"/>
        <v>8547.07</v>
      </c>
      <c r="K12" s="14">
        <f t="shared" si="3"/>
        <v>234.39511640525447</v>
      </c>
    </row>
    <row r="13" spans="1:11" x14ac:dyDescent="0.25">
      <c r="A13" s="10">
        <v>9</v>
      </c>
      <c r="B13" s="11" t="s">
        <v>19</v>
      </c>
      <c r="C13" s="12">
        <f>'[1]16.PS Ach'!AG13+'[1]16.PS Ach'!O13+'[1]16.PS Ach'!L13+'[1]16.PS Ach'!I13</f>
        <v>240.80411739407225</v>
      </c>
      <c r="D13" s="13">
        <f>'[1]16.PS Ach'!J13+'[1]16.PS Ach'!M13+'[1]16.PS Ach'!AH13+'[1]16.PS Ach'!P13</f>
        <v>9.36</v>
      </c>
      <c r="E13" s="14">
        <f t="shared" si="0"/>
        <v>3.8869767266821698</v>
      </c>
      <c r="F13" s="12">
        <v>82.887936615434725</v>
      </c>
      <c r="G13" s="13">
        <f>[2]NPS!$BH13</f>
        <v>44.42</v>
      </c>
      <c r="H13" s="14">
        <f t="shared" si="1"/>
        <v>53.590428008951626</v>
      </c>
      <c r="I13" s="12">
        <f t="shared" si="2"/>
        <v>323.69205400950699</v>
      </c>
      <c r="J13" s="13">
        <f t="shared" si="2"/>
        <v>53.78</v>
      </c>
      <c r="K13" s="14">
        <f t="shared" si="3"/>
        <v>16.614556747327647</v>
      </c>
    </row>
    <row r="14" spans="1:11" x14ac:dyDescent="0.25">
      <c r="A14" s="10">
        <v>10</v>
      </c>
      <c r="B14" s="11" t="s">
        <v>20</v>
      </c>
      <c r="C14" s="12">
        <f>'[1]16.PS Ach'!AG14+'[1]16.PS Ach'!O14+'[1]16.PS Ach'!L14+'[1]16.PS Ach'!I14</f>
        <v>585.0345673955286</v>
      </c>
      <c r="D14" s="13">
        <f>'[1]16.PS Ach'!J14+'[1]16.PS Ach'!M14+'[1]16.PS Ach'!AH14+'[1]16.PS Ach'!P14</f>
        <v>380.52</v>
      </c>
      <c r="E14" s="14">
        <f t="shared" si="0"/>
        <v>65.042310524317969</v>
      </c>
      <c r="F14" s="12">
        <v>516.00804256974595</v>
      </c>
      <c r="G14" s="13">
        <f>[2]NPS!$BH14</f>
        <v>125.19</v>
      </c>
      <c r="H14" s="14">
        <f t="shared" si="1"/>
        <v>24.26124976202842</v>
      </c>
      <c r="I14" s="12">
        <f t="shared" si="2"/>
        <v>1101.0426099652746</v>
      </c>
      <c r="J14" s="13">
        <f t="shared" si="2"/>
        <v>505.71</v>
      </c>
      <c r="K14" s="14">
        <f t="shared" si="3"/>
        <v>45.930102561239607</v>
      </c>
    </row>
    <row r="15" spans="1:11" s="19" customFormat="1" x14ac:dyDescent="0.25">
      <c r="A15" s="15">
        <v>11</v>
      </c>
      <c r="B15" s="16" t="s">
        <v>21</v>
      </c>
      <c r="C15" s="12">
        <f>'[1]16.PS Ach'!AG15+'[1]16.PS Ach'!O15+'[1]16.PS Ach'!L15+'[1]16.PS Ach'!I15</f>
        <v>43060.183265247259</v>
      </c>
      <c r="D15" s="13">
        <f>'[1]16.PS Ach'!J15+'[1]16.PS Ach'!M15+'[1]16.PS Ach'!AH15+'[1]16.PS Ach'!P15</f>
        <v>34387.839999999997</v>
      </c>
      <c r="E15" s="17">
        <f t="shared" si="0"/>
        <v>79.859948082834848</v>
      </c>
      <c r="F15" s="18">
        <v>13454.725553265709</v>
      </c>
      <c r="G15" s="13">
        <f>[2]NPS!$BH15</f>
        <v>17302.32</v>
      </c>
      <c r="H15" s="17">
        <f t="shared" si="1"/>
        <v>128.59660296675773</v>
      </c>
      <c r="I15" s="12">
        <f t="shared" si="2"/>
        <v>56514.908818512966</v>
      </c>
      <c r="J15" s="13">
        <f t="shared" si="2"/>
        <v>51690.159999999996</v>
      </c>
      <c r="K15" s="17">
        <f t="shared" si="3"/>
        <v>91.462874276225506</v>
      </c>
    </row>
    <row r="16" spans="1:11" x14ac:dyDescent="0.25">
      <c r="A16" s="10">
        <v>12</v>
      </c>
      <c r="B16" s="20" t="s">
        <v>22</v>
      </c>
      <c r="C16" s="12">
        <f>'[1]16.PS Ach'!AG16+'[1]16.PS Ach'!O16+'[1]16.PS Ach'!L16+'[1]16.PS Ach'!I16</f>
        <v>44122.052921338647</v>
      </c>
      <c r="D16" s="13">
        <f>'[1]16.PS Ach'!J16+'[1]16.PS Ach'!M16+'[1]16.PS Ach'!AH16+'[1]16.PS Ach'!P16</f>
        <v>30813.484382404</v>
      </c>
      <c r="E16" s="14">
        <f t="shared" si="0"/>
        <v>69.836923584083152</v>
      </c>
      <c r="F16" s="12">
        <v>22505.560328343265</v>
      </c>
      <c r="G16" s="13">
        <f>[2]NPS!$BH16</f>
        <v>15590.586712199998</v>
      </c>
      <c r="H16" s="14">
        <f t="shared" si="1"/>
        <v>69.274377019466513</v>
      </c>
      <c r="I16" s="12">
        <f t="shared" si="2"/>
        <v>66627.613249681919</v>
      </c>
      <c r="J16" s="13">
        <f t="shared" si="2"/>
        <v>46404.071094603998</v>
      </c>
      <c r="K16" s="14">
        <f t="shared" si="3"/>
        <v>69.646905886765396</v>
      </c>
    </row>
    <row r="17" spans="1:11" ht="13.5" customHeight="1" x14ac:dyDescent="0.25">
      <c r="A17" s="41" t="s">
        <v>23</v>
      </c>
      <c r="B17" s="41"/>
      <c r="C17" s="21">
        <f>SUM(C5:C16)</f>
        <v>142403.09646171608</v>
      </c>
      <c r="D17" s="22">
        <f>SUM(D5:D16)</f>
        <v>111001.16438240399</v>
      </c>
      <c r="E17" s="23">
        <f t="shared" si="0"/>
        <v>77.948560909450279</v>
      </c>
      <c r="F17" s="21">
        <f>SUM(F5:F16)</f>
        <v>49616.582320891364</v>
      </c>
      <c r="G17" s="22">
        <f>SUM(G5:G16)</f>
        <v>57064.044146907057</v>
      </c>
      <c r="H17" s="23">
        <f t="shared" si="1"/>
        <v>115.01002583743035</v>
      </c>
      <c r="I17" s="21">
        <f>SUM(I5:I16)</f>
        <v>192019.67878260743</v>
      </c>
      <c r="J17" s="22">
        <f>SUM(J5:J16)</f>
        <v>168065.20852931106</v>
      </c>
      <c r="K17" s="23">
        <f t="shared" si="3"/>
        <v>87.52499201896066</v>
      </c>
    </row>
    <row r="18" spans="1:11" x14ac:dyDescent="0.25">
      <c r="A18" s="24">
        <v>13</v>
      </c>
      <c r="B18" s="20" t="s">
        <v>24</v>
      </c>
      <c r="C18" s="12">
        <f>'[1]16.PS Ach'!AG18+'[1]16.PS Ach'!O18+'[1]16.PS Ach'!L18+'[1]16.PS Ach'!I18</f>
        <v>2214.2399999999998</v>
      </c>
      <c r="D18" s="13">
        <f>'[1]16.PS Ach'!J18+'[1]16.PS Ach'!M18+'[1]16.PS Ach'!AH18+'[1]16.PS Ach'!P18</f>
        <v>1657.32</v>
      </c>
      <c r="E18" s="14">
        <f t="shared" si="0"/>
        <v>74.84825493171472</v>
      </c>
      <c r="F18" s="12">
        <v>1140.7032142475457</v>
      </c>
      <c r="G18" s="13">
        <f>[2]NPS!$BH18</f>
        <v>2906.04</v>
      </c>
      <c r="H18" s="14">
        <f t="shared" si="1"/>
        <v>254.75864043365061</v>
      </c>
      <c r="I18" s="12">
        <f t="shared" si="2"/>
        <v>3354.9432142475453</v>
      </c>
      <c r="J18" s="13">
        <f t="shared" si="2"/>
        <v>4563.3599999999997</v>
      </c>
      <c r="K18" s="14">
        <f t="shared" si="3"/>
        <v>136.01899372307204</v>
      </c>
    </row>
    <row r="19" spans="1:11" x14ac:dyDescent="0.25">
      <c r="A19" s="25">
        <v>14</v>
      </c>
      <c r="B19" s="26" t="s">
        <v>25</v>
      </c>
      <c r="C19" s="12">
        <f>'[1]16.PS Ach'!AG19+'[1]16.PS Ach'!O19+'[1]16.PS Ach'!L19+'[1]16.PS Ach'!I19</f>
        <v>30.79</v>
      </c>
      <c r="D19" s="13">
        <f>'[1]16.PS Ach'!J19+'[1]16.PS Ach'!M19+'[1]16.PS Ach'!AH19+'[1]16.PS Ach'!P19</f>
        <v>327.07</v>
      </c>
      <c r="E19" s="14">
        <f t="shared" si="0"/>
        <v>1062.2604741799285</v>
      </c>
      <c r="F19" s="12">
        <v>0</v>
      </c>
      <c r="G19" s="13">
        <f>[2]NPS!$BH19</f>
        <v>41.97</v>
      </c>
      <c r="H19" s="14" t="str">
        <f t="shared" si="1"/>
        <v>-</v>
      </c>
      <c r="I19" s="12">
        <f t="shared" si="2"/>
        <v>30.79</v>
      </c>
      <c r="J19" s="13">
        <f t="shared" si="2"/>
        <v>369.03999999999996</v>
      </c>
      <c r="K19" s="14">
        <f t="shared" si="3"/>
        <v>1198.5709645988957</v>
      </c>
    </row>
    <row r="20" spans="1:11" x14ac:dyDescent="0.25">
      <c r="A20" s="24">
        <v>15</v>
      </c>
      <c r="B20" s="20" t="s">
        <v>26</v>
      </c>
      <c r="C20" s="12">
        <f>'[1]16.PS Ach'!AG20+'[1]16.PS Ach'!O20+'[1]16.PS Ach'!L20+'[1]16.PS Ach'!I20</f>
        <v>122.19</v>
      </c>
      <c r="D20" s="13">
        <f>'[1]16.PS Ach'!J20+'[1]16.PS Ach'!M20+'[1]16.PS Ach'!AH20+'[1]16.PS Ach'!P20</f>
        <v>240.23000000000002</v>
      </c>
      <c r="E20" s="14">
        <f t="shared" si="0"/>
        <v>196.60365005319585</v>
      </c>
      <c r="F20" s="12">
        <v>167.51753076530818</v>
      </c>
      <c r="G20" s="13">
        <f>[2]NPS!$BH20</f>
        <v>90.39</v>
      </c>
      <c r="H20" s="14">
        <f t="shared" si="1"/>
        <v>53.958531735186725</v>
      </c>
      <c r="I20" s="12">
        <f t="shared" si="2"/>
        <v>289.70753076530821</v>
      </c>
      <c r="J20" s="13">
        <f t="shared" si="2"/>
        <v>330.62</v>
      </c>
      <c r="K20" s="14">
        <f t="shared" si="3"/>
        <v>114.12199024533986</v>
      </c>
    </row>
    <row r="21" spans="1:11" x14ac:dyDescent="0.25">
      <c r="A21" s="25">
        <v>16</v>
      </c>
      <c r="B21" s="20" t="s">
        <v>27</v>
      </c>
      <c r="C21" s="12">
        <f>'[1]16.PS Ach'!AG21+'[1]16.PS Ach'!O21+'[1]16.PS Ach'!L21+'[1]16.PS Ach'!I21</f>
        <v>603.84999999999991</v>
      </c>
      <c r="D21" s="13">
        <f>'[1]16.PS Ach'!J21+'[1]16.PS Ach'!M21+'[1]16.PS Ach'!AH21+'[1]16.PS Ach'!P21</f>
        <v>337.25</v>
      </c>
      <c r="E21" s="14">
        <f t="shared" si="0"/>
        <v>55.849962739090842</v>
      </c>
      <c r="F21" s="12">
        <v>316.38601246974576</v>
      </c>
      <c r="G21" s="13">
        <f>[2]NPS!$BH21</f>
        <v>253.43</v>
      </c>
      <c r="H21" s="14">
        <f t="shared" si="1"/>
        <v>80.101518402060861</v>
      </c>
      <c r="I21" s="12">
        <f t="shared" si="2"/>
        <v>920.23601246974567</v>
      </c>
      <c r="J21" s="13">
        <f t="shared" si="2"/>
        <v>590.68000000000006</v>
      </c>
      <c r="K21" s="14">
        <f t="shared" si="3"/>
        <v>64.187881369119935</v>
      </c>
    </row>
    <row r="22" spans="1:11" x14ac:dyDescent="0.25">
      <c r="A22" s="24">
        <v>17</v>
      </c>
      <c r="B22" s="20" t="s">
        <v>28</v>
      </c>
      <c r="C22" s="12">
        <f>'[1]16.PS Ach'!AG22+'[1]16.PS Ach'!O22+'[1]16.PS Ach'!L22+'[1]16.PS Ach'!I22</f>
        <v>456.36</v>
      </c>
      <c r="D22" s="13">
        <f>'[1]16.PS Ach'!J22+'[1]16.PS Ach'!M22+'[1]16.PS Ach'!AH22+'[1]16.PS Ach'!P22</f>
        <v>215.05099999999999</v>
      </c>
      <c r="E22" s="14">
        <f t="shared" si="0"/>
        <v>47.123104566570248</v>
      </c>
      <c r="F22" s="12">
        <v>159.53067547727014</v>
      </c>
      <c r="G22" s="13">
        <f>[2]NPS!$BH22</f>
        <v>111.85149999999999</v>
      </c>
      <c r="H22" s="14">
        <f t="shared" si="1"/>
        <v>70.112847993260417</v>
      </c>
      <c r="I22" s="12">
        <f t="shared" si="2"/>
        <v>615.89067547727018</v>
      </c>
      <c r="J22" s="13">
        <f t="shared" si="2"/>
        <v>326.90249999999997</v>
      </c>
      <c r="K22" s="14">
        <f t="shared" si="3"/>
        <v>53.078007675091762</v>
      </c>
    </row>
    <row r="23" spans="1:11" x14ac:dyDescent="0.25">
      <c r="A23" s="25">
        <v>18</v>
      </c>
      <c r="B23" s="20" t="s">
        <v>29</v>
      </c>
      <c r="C23" s="12">
        <f>'[1]16.PS Ach'!AG23+'[1]16.PS Ach'!O23+'[1]16.PS Ach'!L23+'[1]16.PS Ach'!I23</f>
        <v>114.2</v>
      </c>
      <c r="D23" s="13">
        <f>'[1]16.PS Ach'!J23+'[1]16.PS Ach'!M23+'[1]16.PS Ach'!AH23+'[1]16.PS Ach'!P23</f>
        <v>257.59000000000003</v>
      </c>
      <c r="E23" s="14">
        <f t="shared" si="0"/>
        <v>225.56042031523643</v>
      </c>
      <c r="F23" s="12">
        <v>42.958225108225115</v>
      </c>
      <c r="G23" s="13">
        <f>[2]NPS!$BH23</f>
        <v>466.67</v>
      </c>
      <c r="H23" s="14">
        <f t="shared" si="1"/>
        <v>1086.3344535867423</v>
      </c>
      <c r="I23" s="12">
        <f t="shared" si="2"/>
        <v>157.15822510822511</v>
      </c>
      <c r="J23" s="13">
        <f t="shared" si="2"/>
        <v>724.26</v>
      </c>
      <c r="K23" s="14">
        <f t="shared" si="3"/>
        <v>460.84765814913419</v>
      </c>
    </row>
    <row r="24" spans="1:11" x14ac:dyDescent="0.25">
      <c r="A24" s="24">
        <v>19</v>
      </c>
      <c r="B24" s="20" t="s">
        <v>30</v>
      </c>
      <c r="C24" s="12">
        <f>'[1]16.PS Ach'!AG24+'[1]16.PS Ach'!O24+'[1]16.PS Ach'!L24+'[1]16.PS Ach'!I24</f>
        <v>170.07999999999998</v>
      </c>
      <c r="D24" s="13">
        <f>'[1]16.PS Ach'!J24+'[1]16.PS Ach'!M24+'[1]16.PS Ach'!AH24+'[1]16.PS Ach'!P24</f>
        <v>84.960000000000008</v>
      </c>
      <c r="E24" s="14">
        <f t="shared" si="0"/>
        <v>49.952963311382888</v>
      </c>
      <c r="F24" s="12">
        <v>166.20279700132818</v>
      </c>
      <c r="G24" s="13">
        <f>[2]NPS!$BH24</f>
        <v>124.56</v>
      </c>
      <c r="H24" s="14">
        <f t="shared" si="1"/>
        <v>74.944587123286865</v>
      </c>
      <c r="I24" s="12">
        <f t="shared" si="2"/>
        <v>336.28279700132816</v>
      </c>
      <c r="J24" s="13">
        <f t="shared" si="2"/>
        <v>209.52</v>
      </c>
      <c r="K24" s="14">
        <f t="shared" si="3"/>
        <v>62.304703620974259</v>
      </c>
    </row>
    <row r="25" spans="1:11" x14ac:dyDescent="0.25">
      <c r="A25" s="25">
        <v>20</v>
      </c>
      <c r="B25" s="20" t="s">
        <v>31</v>
      </c>
      <c r="C25" s="12">
        <f>'[1]16.PS Ach'!AG25+'[1]16.PS Ach'!O25+'[1]16.PS Ach'!L25+'[1]16.PS Ach'!I25</f>
        <v>439.6</v>
      </c>
      <c r="D25" s="13">
        <f>'[1]16.PS Ach'!J25+'[1]16.PS Ach'!M25+'[1]16.PS Ach'!AH25+'[1]16.PS Ach'!P25</f>
        <v>539.08000000000004</v>
      </c>
      <c r="E25" s="14">
        <f t="shared" si="0"/>
        <v>122.62966333030029</v>
      </c>
      <c r="F25" s="12">
        <v>440.66265836943279</v>
      </c>
      <c r="G25" s="13">
        <f>[2]NPS!$BH25</f>
        <v>379.06</v>
      </c>
      <c r="H25" s="14">
        <f t="shared" si="1"/>
        <v>86.020449611641993</v>
      </c>
      <c r="I25" s="12">
        <f t="shared" si="2"/>
        <v>880.26265836943276</v>
      </c>
      <c r="J25" s="13">
        <f t="shared" si="2"/>
        <v>918.1400000000001</v>
      </c>
      <c r="K25" s="14">
        <f t="shared" si="3"/>
        <v>104.30295903960416</v>
      </c>
    </row>
    <row r="26" spans="1:11" x14ac:dyDescent="0.25">
      <c r="A26" s="24">
        <v>21</v>
      </c>
      <c r="B26" s="20" t="s">
        <v>32</v>
      </c>
      <c r="C26" s="12">
        <f>'[1]16.PS Ach'!AG26+'[1]16.PS Ach'!O26+'[1]16.PS Ach'!L26+'[1]16.PS Ach'!I26</f>
        <v>5269.91</v>
      </c>
      <c r="D26" s="13">
        <f>'[1]16.PS Ach'!J26+'[1]16.PS Ach'!M26+'[1]16.PS Ach'!AH26+'[1]16.PS Ach'!P26</f>
        <v>3581.93</v>
      </c>
      <c r="E26" s="14">
        <f t="shared" si="0"/>
        <v>67.96947196441684</v>
      </c>
      <c r="F26" s="12">
        <v>4338.8684049429057</v>
      </c>
      <c r="G26" s="13">
        <f>[2]NPS!$BH26</f>
        <v>10016.67</v>
      </c>
      <c r="H26" s="14">
        <f t="shared" si="1"/>
        <v>230.85904123270609</v>
      </c>
      <c r="I26" s="12">
        <f t="shared" si="2"/>
        <v>9608.7784049429065</v>
      </c>
      <c r="J26" s="13">
        <f t="shared" si="2"/>
        <v>13598.6</v>
      </c>
      <c r="K26" s="14">
        <f t="shared" si="3"/>
        <v>141.52267256995611</v>
      </c>
    </row>
    <row r="27" spans="1:11" x14ac:dyDescent="0.25">
      <c r="A27" s="25">
        <v>22</v>
      </c>
      <c r="B27" s="20" t="s">
        <v>33</v>
      </c>
      <c r="C27" s="12">
        <f>'[1]16.PS Ach'!AG27+'[1]16.PS Ach'!O27+'[1]16.PS Ach'!L27+'[1]16.PS Ach'!I27</f>
        <v>5501.91</v>
      </c>
      <c r="D27" s="13">
        <f>'[1]16.PS Ach'!J27+'[1]16.PS Ach'!M27+'[1]16.PS Ach'!AH27+'[1]16.PS Ach'!P27</f>
        <v>3877.7000000000003</v>
      </c>
      <c r="E27" s="14">
        <f t="shared" si="0"/>
        <v>70.479160873224032</v>
      </c>
      <c r="F27" s="12">
        <v>4456.7609501109719</v>
      </c>
      <c r="G27" s="13">
        <f>[2]NPS!$BH27</f>
        <v>7725.87</v>
      </c>
      <c r="H27" s="14">
        <f t="shared" si="1"/>
        <v>173.3516804352638</v>
      </c>
      <c r="I27" s="12">
        <f t="shared" si="2"/>
        <v>9958.6709501109726</v>
      </c>
      <c r="J27" s="13">
        <f t="shared" si="2"/>
        <v>11603.57</v>
      </c>
      <c r="K27" s="14">
        <f t="shared" si="3"/>
        <v>116.51725474342234</v>
      </c>
    </row>
    <row r="28" spans="1:11" x14ac:dyDescent="0.25">
      <c r="A28" s="24">
        <v>23</v>
      </c>
      <c r="B28" s="11" t="s">
        <v>34</v>
      </c>
      <c r="C28" s="12">
        <f>'[1]16.PS Ach'!AG28+'[1]16.PS Ach'!O28+'[1]16.PS Ach'!L28+'[1]16.PS Ach'!I28</f>
        <v>1695.72</v>
      </c>
      <c r="D28" s="13">
        <f>'[1]16.PS Ach'!J28+'[1]16.PS Ach'!M28+'[1]16.PS Ach'!AH28+'[1]16.PS Ach'!P28</f>
        <v>1542.43</v>
      </c>
      <c r="E28" s="14">
        <f t="shared" si="0"/>
        <v>90.96018210553629</v>
      </c>
      <c r="F28" s="12">
        <v>1051.7018672433453</v>
      </c>
      <c r="G28" s="13">
        <f>[2]NPS!$BH28</f>
        <v>2758.72</v>
      </c>
      <c r="H28" s="14">
        <f t="shared" si="1"/>
        <v>262.31007911310292</v>
      </c>
      <c r="I28" s="12">
        <f t="shared" si="2"/>
        <v>2747.4218672433453</v>
      </c>
      <c r="J28" s="13">
        <f t="shared" si="2"/>
        <v>4301.1499999999996</v>
      </c>
      <c r="K28" s="14">
        <f t="shared" si="3"/>
        <v>156.55222269580332</v>
      </c>
    </row>
    <row r="29" spans="1:11" x14ac:dyDescent="0.25">
      <c r="A29" s="25">
        <v>24</v>
      </c>
      <c r="B29" s="20" t="s">
        <v>35</v>
      </c>
      <c r="C29" s="12">
        <f>'[1]16.PS Ach'!AG29+'[1]16.PS Ach'!O29+'[1]16.PS Ach'!L29+'[1]16.PS Ach'!I29</f>
        <v>45.789999999999992</v>
      </c>
      <c r="D29" s="13">
        <f>'[1]16.PS Ach'!J29+'[1]16.PS Ach'!M29+'[1]16.PS Ach'!AH29+'[1]16.PS Ach'!P29</f>
        <v>329.2</v>
      </c>
      <c r="E29" s="14">
        <f t="shared" si="0"/>
        <v>718.93426512338954</v>
      </c>
      <c r="F29" s="12">
        <v>124.83333333333333</v>
      </c>
      <c r="G29" s="13">
        <f>[2]NPS!$BH29</f>
        <v>1078.82</v>
      </c>
      <c r="H29" s="14">
        <f t="shared" si="1"/>
        <v>864.20827770360484</v>
      </c>
      <c r="I29" s="12">
        <f t="shared" si="2"/>
        <v>170.62333333333333</v>
      </c>
      <c r="J29" s="13">
        <f t="shared" si="2"/>
        <v>1408.02</v>
      </c>
      <c r="K29" s="14">
        <f t="shared" si="3"/>
        <v>825.22124758239397</v>
      </c>
    </row>
    <row r="30" spans="1:11" x14ac:dyDescent="0.25">
      <c r="A30" s="24">
        <v>25</v>
      </c>
      <c r="B30" s="20" t="s">
        <v>36</v>
      </c>
      <c r="C30" s="12">
        <f>'[1]16.PS Ach'!AG30+'[1]16.PS Ach'!O30+'[1]16.PS Ach'!L30+'[1]16.PS Ach'!I30</f>
        <v>1427.08</v>
      </c>
      <c r="D30" s="13">
        <f>'[1]16.PS Ach'!J30+'[1]16.PS Ach'!M30+'[1]16.PS Ach'!AH30+'[1]16.PS Ach'!P30</f>
        <v>1600.79</v>
      </c>
      <c r="E30" s="14">
        <f t="shared" si="0"/>
        <v>112.17240799394568</v>
      </c>
      <c r="F30" s="12">
        <v>945.38536727617452</v>
      </c>
      <c r="G30" s="13">
        <f>[2]NPS!$BH30</f>
        <v>2295.38</v>
      </c>
      <c r="H30" s="14">
        <f t="shared" si="1"/>
        <v>242.79834229012906</v>
      </c>
      <c r="I30" s="12">
        <f t="shared" si="2"/>
        <v>2372.4653672761742</v>
      </c>
      <c r="J30" s="13">
        <f t="shared" si="2"/>
        <v>3896.17</v>
      </c>
      <c r="K30" s="14">
        <f t="shared" si="3"/>
        <v>164.22452583462535</v>
      </c>
    </row>
    <row r="31" spans="1:11" x14ac:dyDescent="0.25">
      <c r="A31" s="25">
        <v>26</v>
      </c>
      <c r="B31" s="20" t="s">
        <v>37</v>
      </c>
      <c r="C31" s="12">
        <f>'[1]16.PS Ach'!AG31+'[1]16.PS Ach'!O31+'[1]16.PS Ach'!L31+'[1]16.PS Ach'!I31</f>
        <v>1157.1100000000001</v>
      </c>
      <c r="D31" s="13">
        <f>'[1]16.PS Ach'!J31+'[1]16.PS Ach'!M31+'[1]16.PS Ach'!AH31+'[1]16.PS Ach'!P31</f>
        <v>288.49</v>
      </c>
      <c r="E31" s="14">
        <f t="shared" si="0"/>
        <v>24.931942511947867</v>
      </c>
      <c r="F31" s="12">
        <v>404.75033581374436</v>
      </c>
      <c r="G31" s="13">
        <f>[2]NPS!$BH31</f>
        <v>224.05</v>
      </c>
      <c r="H31" s="14">
        <f t="shared" si="1"/>
        <v>55.355111577498974</v>
      </c>
      <c r="I31" s="12">
        <f t="shared" si="2"/>
        <v>1561.8603358137445</v>
      </c>
      <c r="J31" s="13">
        <f t="shared" si="2"/>
        <v>512.54</v>
      </c>
      <c r="K31" s="14">
        <f t="shared" si="3"/>
        <v>32.815994378457766</v>
      </c>
    </row>
    <row r="32" spans="1:11" x14ac:dyDescent="0.25">
      <c r="A32" s="24">
        <v>27</v>
      </c>
      <c r="B32" s="20" t="s">
        <v>38</v>
      </c>
      <c r="C32" s="12">
        <f>'[1]16.PS Ach'!AG32+'[1]16.PS Ach'!O32+'[1]16.PS Ach'!L32+'[1]16.PS Ach'!I32</f>
        <v>2256.4799999999996</v>
      </c>
      <c r="D32" s="13">
        <f>'[1]16.PS Ach'!J32+'[1]16.PS Ach'!M32+'[1]16.PS Ach'!AH32+'[1]16.PS Ach'!P32</f>
        <v>2134.16</v>
      </c>
      <c r="E32" s="14">
        <f t="shared" si="0"/>
        <v>94.579167553002918</v>
      </c>
      <c r="F32" s="12">
        <v>727.72479913203028</v>
      </c>
      <c r="G32" s="13">
        <f>[2]NPS!$BH32</f>
        <v>1059.54</v>
      </c>
      <c r="H32" s="14">
        <f t="shared" si="1"/>
        <v>145.59624754628828</v>
      </c>
      <c r="I32" s="12">
        <f t="shared" si="2"/>
        <v>2984.2047991320296</v>
      </c>
      <c r="J32" s="13">
        <f t="shared" si="2"/>
        <v>3193.7</v>
      </c>
      <c r="K32" s="14">
        <f t="shared" si="3"/>
        <v>107.0201348422502</v>
      </c>
    </row>
    <row r="33" spans="1:11" x14ac:dyDescent="0.25">
      <c r="A33" s="25">
        <v>28</v>
      </c>
      <c r="B33" s="20" t="s">
        <v>39</v>
      </c>
      <c r="C33" s="12">
        <f>'[1]16.PS Ach'!AG33+'[1]16.PS Ach'!O33+'[1]16.PS Ach'!L33+'[1]16.PS Ach'!I33</f>
        <v>1461.5900000000001</v>
      </c>
      <c r="D33" s="13">
        <f>'[1]16.PS Ach'!J33+'[1]16.PS Ach'!M33+'[1]16.PS Ach'!AH33+'[1]16.PS Ach'!P33</f>
        <v>859.61</v>
      </c>
      <c r="E33" s="14">
        <f t="shared" si="0"/>
        <v>58.813347108286173</v>
      </c>
      <c r="F33" s="12">
        <v>1344.2796646462825</v>
      </c>
      <c r="G33" s="13">
        <f>[2]NPS!$BH33</f>
        <v>587.6</v>
      </c>
      <c r="H33" s="14">
        <f t="shared" si="1"/>
        <v>43.711142513980818</v>
      </c>
      <c r="I33" s="12">
        <f t="shared" si="2"/>
        <v>2805.8696646462827</v>
      </c>
      <c r="J33" s="13">
        <f t="shared" si="2"/>
        <v>1447.21</v>
      </c>
      <c r="K33" s="14">
        <f t="shared" si="3"/>
        <v>51.577948121921771</v>
      </c>
    </row>
    <row r="34" spans="1:11" x14ac:dyDescent="0.25">
      <c r="A34" s="24">
        <v>29</v>
      </c>
      <c r="B34" s="20" t="s">
        <v>40</v>
      </c>
      <c r="C34" s="12">
        <f>'[1]16.PS Ach'!AG34+'[1]16.PS Ach'!O34+'[1]16.PS Ach'!L34+'[1]16.PS Ach'!I34</f>
        <v>8.15</v>
      </c>
      <c r="D34" s="13">
        <f>'[1]16.PS Ach'!J34+'[1]16.PS Ach'!M34+'[1]16.PS Ach'!AH34+'[1]16.PS Ach'!P34</f>
        <v>1.22</v>
      </c>
      <c r="E34" s="14">
        <f t="shared" si="0"/>
        <v>14.969325153374232</v>
      </c>
      <c r="F34" s="12">
        <v>1.7502744701672932</v>
      </c>
      <c r="G34" s="13">
        <f>[2]NPS!$BH34</f>
        <v>2.57</v>
      </c>
      <c r="H34" s="14">
        <f t="shared" si="1"/>
        <v>146.83411338076343</v>
      </c>
      <c r="I34" s="12">
        <f t="shared" si="2"/>
        <v>9.9002744701672931</v>
      </c>
      <c r="J34" s="13">
        <f t="shared" si="2"/>
        <v>3.79</v>
      </c>
      <c r="K34" s="14">
        <f t="shared" si="3"/>
        <v>38.281766949194058</v>
      </c>
    </row>
    <row r="35" spans="1:11" x14ac:dyDescent="0.25">
      <c r="A35" s="25">
        <v>30</v>
      </c>
      <c r="B35" s="20" t="s">
        <v>41</v>
      </c>
      <c r="C35" s="12">
        <f>'[1]16.PS Ach'!AG35+'[1]16.PS Ach'!O35+'[1]16.PS Ach'!L35+'[1]16.PS Ach'!I35</f>
        <v>776.45</v>
      </c>
      <c r="D35" s="13">
        <f>'[1]16.PS Ach'!J35+'[1]16.PS Ach'!M35+'[1]16.PS Ach'!AH35+'[1]16.PS Ach'!P35</f>
        <v>369.27</v>
      </c>
      <c r="E35" s="14">
        <f t="shared" si="0"/>
        <v>47.558761027754514</v>
      </c>
      <c r="F35" s="12">
        <v>244.06813263994329</v>
      </c>
      <c r="G35" s="13">
        <f>[2]NPS!$BH35</f>
        <v>173.39999999999998</v>
      </c>
      <c r="H35" s="14">
        <f t="shared" si="1"/>
        <v>71.045735518370563</v>
      </c>
      <c r="I35" s="12">
        <f t="shared" si="2"/>
        <v>1020.5181326399434</v>
      </c>
      <c r="J35" s="13">
        <f t="shared" si="2"/>
        <v>542.66999999999996</v>
      </c>
      <c r="K35" s="14">
        <f t="shared" si="3"/>
        <v>53.175929230790402</v>
      </c>
    </row>
    <row r="36" spans="1:11" x14ac:dyDescent="0.25">
      <c r="A36" s="24">
        <v>31</v>
      </c>
      <c r="B36" s="20" t="s">
        <v>42</v>
      </c>
      <c r="C36" s="12">
        <f>'[1]16.PS Ach'!AG36+'[1]16.PS Ach'!O36+'[1]16.PS Ach'!L36+'[1]16.PS Ach'!I36</f>
        <v>184.76</v>
      </c>
      <c r="D36" s="13">
        <f>'[1]16.PS Ach'!J36+'[1]16.PS Ach'!M36+'[1]16.PS Ach'!AH36+'[1]16.PS Ach'!P36</f>
        <v>134.55000000000001</v>
      </c>
      <c r="E36" s="14">
        <f t="shared" si="0"/>
        <v>72.824204373240974</v>
      </c>
      <c r="F36" s="12">
        <v>243.23263796109953</v>
      </c>
      <c r="G36" s="13">
        <f>[2]NPS!$BH36</f>
        <v>37.67</v>
      </c>
      <c r="H36" s="14">
        <f t="shared" si="1"/>
        <v>15.487230790970004</v>
      </c>
      <c r="I36" s="12">
        <f t="shared" si="2"/>
        <v>427.99263796109949</v>
      </c>
      <c r="J36" s="13">
        <f t="shared" si="2"/>
        <v>172.22000000000003</v>
      </c>
      <c r="K36" s="14">
        <f t="shared" si="3"/>
        <v>40.239009909243627</v>
      </c>
    </row>
    <row r="37" spans="1:11" x14ac:dyDescent="0.25">
      <c r="A37" s="25">
        <v>32</v>
      </c>
      <c r="B37" s="20" t="s">
        <v>43</v>
      </c>
      <c r="C37" s="12">
        <f>'[1]16.PS Ach'!AG37+'[1]16.PS Ach'!O37+'[1]16.PS Ach'!L37+'[1]16.PS Ach'!I37</f>
        <v>278.77</v>
      </c>
      <c r="D37" s="13">
        <f>'[1]16.PS Ach'!J37+'[1]16.PS Ach'!M37+'[1]16.PS Ach'!AH37+'[1]16.PS Ach'!P37</f>
        <v>461.33000000000004</v>
      </c>
      <c r="E37" s="14">
        <f t="shared" si="0"/>
        <v>165.48767801413356</v>
      </c>
      <c r="F37" s="12">
        <v>180.90144165603175</v>
      </c>
      <c r="G37" s="13">
        <f>[2]NPS!$BH37</f>
        <v>68.27000000000001</v>
      </c>
      <c r="H37" s="14">
        <f t="shared" si="1"/>
        <v>37.738781612260141</v>
      </c>
      <c r="I37" s="12">
        <f t="shared" si="2"/>
        <v>459.67144165603173</v>
      </c>
      <c r="J37" s="13">
        <f t="shared" si="2"/>
        <v>529.6</v>
      </c>
      <c r="K37" s="14">
        <f t="shared" si="3"/>
        <v>115.21272630991403</v>
      </c>
    </row>
    <row r="38" spans="1:11" x14ac:dyDescent="0.25">
      <c r="A38" s="24">
        <v>33</v>
      </c>
      <c r="B38" s="20" t="s">
        <v>44</v>
      </c>
      <c r="C38" s="12">
        <f>'[1]16.PS Ach'!AG38+'[1]16.PS Ach'!O38+'[1]16.PS Ach'!L38+'[1]16.PS Ach'!I38</f>
        <v>616.71</v>
      </c>
      <c r="D38" s="13">
        <f>'[1]16.PS Ach'!J38+'[1]16.PS Ach'!M38+'[1]16.PS Ach'!AH38+'[1]16.PS Ach'!P38</f>
        <v>866.44</v>
      </c>
      <c r="E38" s="14">
        <f t="shared" si="0"/>
        <v>140.49391123866971</v>
      </c>
      <c r="F38" s="12">
        <v>336.06389250727312</v>
      </c>
      <c r="G38" s="13">
        <f>[2]NPS!$BH38</f>
        <v>448.03999999999996</v>
      </c>
      <c r="H38" s="14">
        <f t="shared" si="1"/>
        <v>133.31988648268825</v>
      </c>
      <c r="I38" s="12">
        <f t="shared" si="2"/>
        <v>952.7738925072731</v>
      </c>
      <c r="J38" s="13">
        <f t="shared" si="2"/>
        <v>1314.48</v>
      </c>
      <c r="K38" s="14">
        <f t="shared" si="3"/>
        <v>137.96347804418517</v>
      </c>
    </row>
    <row r="39" spans="1:11" x14ac:dyDescent="0.25">
      <c r="A39" s="25">
        <v>34</v>
      </c>
      <c r="B39" s="20" t="s">
        <v>45</v>
      </c>
      <c r="C39" s="12">
        <f>'[1]16.PS Ach'!AG39+'[1]16.PS Ach'!O39+'[1]16.PS Ach'!L39+'[1]16.PS Ach'!I39</f>
        <v>146.66999999999999</v>
      </c>
      <c r="D39" s="13">
        <f>'[1]16.PS Ach'!J39+'[1]16.PS Ach'!M39+'[1]16.PS Ach'!AH39+'[1]16.PS Ach'!P39</f>
        <v>558.66</v>
      </c>
      <c r="E39" s="14">
        <f t="shared" si="0"/>
        <v>380.89588872980158</v>
      </c>
      <c r="F39" s="12">
        <v>138.52491248118278</v>
      </c>
      <c r="G39" s="13">
        <f>[2]NPS!$BH39</f>
        <v>988.77</v>
      </c>
      <c r="H39" s="14">
        <f t="shared" si="1"/>
        <v>713.78496639318541</v>
      </c>
      <c r="I39" s="12">
        <f t="shared" si="2"/>
        <v>285.19491248118277</v>
      </c>
      <c r="J39" s="13">
        <f t="shared" si="2"/>
        <v>1547.4299999999998</v>
      </c>
      <c r="K39" s="14">
        <f t="shared" si="3"/>
        <v>542.5868177441979</v>
      </c>
    </row>
    <row r="40" spans="1:11" ht="13.5" customHeight="1" x14ac:dyDescent="0.25">
      <c r="A40" s="41" t="s">
        <v>46</v>
      </c>
      <c r="B40" s="41"/>
      <c r="C40" s="21">
        <f>SUM(C18:C39)</f>
        <v>24978.41</v>
      </c>
      <c r="D40" s="22">
        <f>SUM(D18:D39)</f>
        <v>20264.331000000006</v>
      </c>
      <c r="E40" s="23">
        <f t="shared" si="0"/>
        <v>81.127385610212997</v>
      </c>
      <c r="F40" s="21">
        <f>SUM(F18:F39)</f>
        <v>16972.807127653345</v>
      </c>
      <c r="G40" s="21">
        <f>SUM(G18:G39)</f>
        <v>31839.341500000002</v>
      </c>
      <c r="H40" s="23">
        <f t="shared" si="1"/>
        <v>187.59030996189784</v>
      </c>
      <c r="I40" s="21">
        <f>SUM(I18:I39)</f>
        <v>41951.217127653334</v>
      </c>
      <c r="J40" s="21">
        <f>SUM(J18:J39)</f>
        <v>52103.672500000001</v>
      </c>
      <c r="K40" s="23">
        <f t="shared" si="3"/>
        <v>124.20062173989797</v>
      </c>
    </row>
    <row r="41" spans="1:11" ht="13.5" customHeight="1" x14ac:dyDescent="0.25">
      <c r="A41" s="41" t="s">
        <v>47</v>
      </c>
      <c r="B41" s="41"/>
      <c r="C41" s="21">
        <f>C40+C17</f>
        <v>167381.50646171608</v>
      </c>
      <c r="D41" s="22">
        <f>D40+D17</f>
        <v>131265.49538240401</v>
      </c>
      <c r="E41" s="23">
        <f t="shared" si="0"/>
        <v>78.422938206992058</v>
      </c>
      <c r="F41" s="21">
        <f>F40+F17</f>
        <v>66589.389448544709</v>
      </c>
      <c r="G41" s="21">
        <f>G40+G17</f>
        <v>88903.38564690706</v>
      </c>
      <c r="H41" s="23">
        <f t="shared" si="1"/>
        <v>133.50983750287264</v>
      </c>
      <c r="I41" s="21">
        <f>I40+I17</f>
        <v>233970.89591026076</v>
      </c>
      <c r="J41" s="21">
        <f>J40+J17</f>
        <v>220168.88102931104</v>
      </c>
      <c r="K41" s="23">
        <f t="shared" si="3"/>
        <v>94.100969341826413</v>
      </c>
    </row>
    <row r="42" spans="1:11" x14ac:dyDescent="0.25">
      <c r="A42" s="24">
        <v>35</v>
      </c>
      <c r="B42" s="20" t="s">
        <v>48</v>
      </c>
      <c r="C42" s="12">
        <f>'[1]16.PS Ach'!AG42+'[1]16.PS Ach'!O42+'[1]16.PS Ach'!L42+'[1]16.PS Ach'!I42</f>
        <v>16127.070000000002</v>
      </c>
      <c r="D42" s="13">
        <f>'[1]16.PS Ach'!J42+'[1]16.PS Ach'!M42+'[1]16.PS Ach'!AH42+'[1]16.PS Ach'!P42</f>
        <v>13360.6438</v>
      </c>
      <c r="E42" s="14">
        <f t="shared" si="0"/>
        <v>82.846070612950768</v>
      </c>
      <c r="F42" s="12">
        <v>693.51</v>
      </c>
      <c r="G42" s="13">
        <f>[2]NPS!$BH42</f>
        <v>3322.241</v>
      </c>
      <c r="H42" s="14">
        <f t="shared" si="1"/>
        <v>479.04731006041726</v>
      </c>
      <c r="I42" s="12">
        <f t="shared" ref="I42:J58" si="4">C42+F42</f>
        <v>16820.580000000002</v>
      </c>
      <c r="J42" s="13">
        <f t="shared" si="4"/>
        <v>16682.8848</v>
      </c>
      <c r="K42" s="14">
        <f t="shared" si="3"/>
        <v>99.18138851335685</v>
      </c>
    </row>
    <row r="43" spans="1:11" ht="13.5" customHeight="1" x14ac:dyDescent="0.25">
      <c r="A43" s="41" t="s">
        <v>49</v>
      </c>
      <c r="B43" s="41"/>
      <c r="C43" s="22">
        <f>C42</f>
        <v>16127.070000000002</v>
      </c>
      <c r="D43" s="22">
        <f t="shared" ref="D43" si="5">D42</f>
        <v>13360.6438</v>
      </c>
      <c r="E43" s="23">
        <f t="shared" si="0"/>
        <v>82.846070612950768</v>
      </c>
      <c r="F43" s="21">
        <f>F42</f>
        <v>693.51</v>
      </c>
      <c r="G43" s="22">
        <f>G42</f>
        <v>3322.241</v>
      </c>
      <c r="H43" s="23">
        <f t="shared" si="1"/>
        <v>479.04731006041726</v>
      </c>
      <c r="I43" s="21">
        <f>I42</f>
        <v>16820.580000000002</v>
      </c>
      <c r="J43" s="22">
        <f>J42</f>
        <v>16682.8848</v>
      </c>
      <c r="K43" s="23">
        <f t="shared" si="3"/>
        <v>99.18138851335685</v>
      </c>
    </row>
    <row r="44" spans="1:11" x14ac:dyDescent="0.25">
      <c r="A44" s="24">
        <v>36</v>
      </c>
      <c r="B44" s="20" t="s">
        <v>50</v>
      </c>
      <c r="C44" s="12">
        <f>'[1]16.PS Ach'!AG44+'[1]16.PS Ach'!O44+'[1]16.PS Ach'!L44+'[1]16.PS Ach'!I44</f>
        <v>12689.573459959171</v>
      </c>
      <c r="D44" s="13">
        <f>'[1]16.PS Ach'!J44+'[1]16.PS Ach'!M44+'[1]16.PS Ach'!AH44+'[1]16.PS Ach'!P44</f>
        <v>13420.895299999998</v>
      </c>
      <c r="E44" s="14">
        <f t="shared" si="0"/>
        <v>105.76317117630825</v>
      </c>
      <c r="F44" s="12">
        <v>1245.18</v>
      </c>
      <c r="G44" s="13">
        <f>[2]NPS!$BH45</f>
        <v>1788.5019</v>
      </c>
      <c r="H44" s="14">
        <f t="shared" si="1"/>
        <v>143.63400472220883</v>
      </c>
      <c r="I44" s="12">
        <f t="shared" si="4"/>
        <v>13934.753459959171</v>
      </c>
      <c r="J44" s="13">
        <f t="shared" si="4"/>
        <v>15209.397199999998</v>
      </c>
      <c r="K44" s="14">
        <f t="shared" si="3"/>
        <v>109.14722850105279</v>
      </c>
    </row>
    <row r="45" spans="1:11" x14ac:dyDescent="0.25">
      <c r="A45" s="24">
        <v>37</v>
      </c>
      <c r="B45" s="20" t="s">
        <v>51</v>
      </c>
      <c r="C45" s="12">
        <f>'[1]16.PS Ach'!AG45+'[1]16.PS Ach'!O45+'[1]16.PS Ach'!L45+'[1]16.PS Ach'!I45</f>
        <v>3820.1528446543034</v>
      </c>
      <c r="D45" s="13">
        <f>'[1]16.PS Ach'!J45+'[1]16.PS Ach'!M45+'[1]16.PS Ach'!AH45+'[1]16.PS Ach'!P45</f>
        <v>3837.0529999999999</v>
      </c>
      <c r="E45" s="14">
        <f t="shared" si="0"/>
        <v>100.44239474264349</v>
      </c>
      <c r="F45" s="12">
        <v>269.51</v>
      </c>
      <c r="G45" s="13">
        <f>[2]NPS!$BH46</f>
        <v>1504.5271</v>
      </c>
      <c r="H45" s="14">
        <f t="shared" si="1"/>
        <v>558.2453712292679</v>
      </c>
      <c r="I45" s="12">
        <f t="shared" si="4"/>
        <v>4089.6628446543036</v>
      </c>
      <c r="J45" s="13">
        <f t="shared" si="4"/>
        <v>5341.5801000000001</v>
      </c>
      <c r="K45" s="14">
        <f t="shared" si="3"/>
        <v>130.61174729799811</v>
      </c>
    </row>
    <row r="46" spans="1:11" x14ac:dyDescent="0.25">
      <c r="A46" s="24">
        <v>38</v>
      </c>
      <c r="B46" s="20" t="s">
        <v>52</v>
      </c>
      <c r="C46" s="12">
        <f>'[1]16.PS Ach'!AG46+'[1]16.PS Ach'!O46+'[1]16.PS Ach'!L46+'[1]16.PS Ach'!I46</f>
        <v>5268.451198955413</v>
      </c>
      <c r="D46" s="13">
        <f>'[1]16.PS Ach'!J46+'[1]16.PS Ach'!M46+'[1]16.PS Ach'!AH46+'[1]16.PS Ach'!P46</f>
        <v>5348.1900000000005</v>
      </c>
      <c r="E46" s="14">
        <f t="shared" si="0"/>
        <v>101.51351503569772</v>
      </c>
      <c r="F46" s="12">
        <v>221.47</v>
      </c>
      <c r="G46" s="13">
        <f>[2]NPS!$BH47</f>
        <v>409.85</v>
      </c>
      <c r="H46" s="14">
        <f t="shared" si="1"/>
        <v>185.0589244592947</v>
      </c>
      <c r="I46" s="12">
        <f t="shared" si="4"/>
        <v>5489.9211989554133</v>
      </c>
      <c r="J46" s="13">
        <f t="shared" si="4"/>
        <v>5758.0400000000009</v>
      </c>
      <c r="K46" s="14">
        <f t="shared" si="3"/>
        <v>104.88383696829025</v>
      </c>
    </row>
    <row r="47" spans="1:11" x14ac:dyDescent="0.25">
      <c r="A47" s="24">
        <v>39</v>
      </c>
      <c r="B47" s="20" t="s">
        <v>53</v>
      </c>
      <c r="C47" s="12">
        <f>'[1]16.PS Ach'!AG47+'[1]16.PS Ach'!O47+'[1]16.PS Ach'!L47+'[1]16.PS Ach'!I47</f>
        <v>6895.2522352812175</v>
      </c>
      <c r="D47" s="13">
        <f>'[1]16.PS Ach'!J47+'[1]16.PS Ach'!M47+'[1]16.PS Ach'!AH47+'[1]16.PS Ach'!P47</f>
        <v>6208.76</v>
      </c>
      <c r="E47" s="14">
        <f t="shared" si="0"/>
        <v>90.043986617797458</v>
      </c>
      <c r="F47" s="12">
        <v>687.94</v>
      </c>
      <c r="G47" s="13">
        <f>[2]NPS!$BH48</f>
        <v>298.21000000000004</v>
      </c>
      <c r="H47" s="14">
        <f t="shared" si="1"/>
        <v>43.348257115446117</v>
      </c>
      <c r="I47" s="12">
        <f t="shared" si="4"/>
        <v>7583.192235281218</v>
      </c>
      <c r="J47" s="13">
        <f t="shared" si="4"/>
        <v>6506.97</v>
      </c>
      <c r="K47" s="14">
        <f t="shared" si="3"/>
        <v>85.807794370897852</v>
      </c>
    </row>
    <row r="48" spans="1:11" ht="13.5" customHeight="1" x14ac:dyDescent="0.25">
      <c r="A48" s="41" t="s">
        <v>54</v>
      </c>
      <c r="B48" s="41"/>
      <c r="C48" s="22">
        <f>SUM(C44:C47)</f>
        <v>28673.429738850107</v>
      </c>
      <c r="D48" s="22">
        <f>SUM(D44:D47)</f>
        <v>28814.898300000001</v>
      </c>
      <c r="E48" s="23">
        <f t="shared" si="0"/>
        <v>100.49337858232639</v>
      </c>
      <c r="F48" s="22">
        <f>SUM(F44:F47)</f>
        <v>2424.1000000000004</v>
      </c>
      <c r="G48" s="22">
        <f>SUM(G44:G47)</f>
        <v>4001.0889999999999</v>
      </c>
      <c r="H48" s="23">
        <f t="shared" si="1"/>
        <v>165.05461820881973</v>
      </c>
      <c r="I48" s="22">
        <f>SUM(I44:I47)</f>
        <v>31097.529738850106</v>
      </c>
      <c r="J48" s="22">
        <f>SUM(J44:J47)</f>
        <v>32815.987300000001</v>
      </c>
      <c r="K48" s="23">
        <f t="shared" si="3"/>
        <v>105.5260259434788</v>
      </c>
    </row>
    <row r="49" spans="1:11" x14ac:dyDescent="0.25">
      <c r="A49" s="27">
        <v>41</v>
      </c>
      <c r="B49" s="28" t="s">
        <v>55</v>
      </c>
      <c r="C49" s="12">
        <f>'[1]16.PS Ach'!AG49+'[1]16.PS Ach'!O49+'[1]16.PS Ach'!L49+'[1]16.PS Ach'!I49</f>
        <v>0.09</v>
      </c>
      <c r="D49" s="13">
        <f>'[1]16.PS Ach'!J49+'[1]16.PS Ach'!M49+'[1]16.PS Ach'!AH49+'[1]16.PS Ach'!P49</f>
        <v>59.5</v>
      </c>
      <c r="E49" s="17">
        <v>0</v>
      </c>
      <c r="F49" s="29">
        <v>0</v>
      </c>
      <c r="G49" s="13">
        <f>[2]NPS!$BH50</f>
        <v>36.42</v>
      </c>
      <c r="H49" s="17" t="str">
        <f t="shared" si="1"/>
        <v>-</v>
      </c>
      <c r="I49" s="12">
        <f t="shared" si="4"/>
        <v>0.09</v>
      </c>
      <c r="J49" s="13">
        <f t="shared" si="4"/>
        <v>95.92</v>
      </c>
      <c r="K49" s="17" t="s">
        <v>56</v>
      </c>
    </row>
    <row r="50" spans="1:11" x14ac:dyDescent="0.25">
      <c r="A50" s="27">
        <v>42</v>
      </c>
      <c r="B50" s="28" t="s">
        <v>57</v>
      </c>
      <c r="C50" s="12">
        <f>'[1]16.PS Ach'!AG50+'[1]16.PS Ach'!O50+'[1]16.PS Ach'!L50+'[1]16.PS Ach'!I50</f>
        <v>0</v>
      </c>
      <c r="D50" s="13">
        <f>'[1]16.PS Ach'!J50+'[1]16.PS Ach'!M50+'[1]16.PS Ach'!AH50+'[1]16.PS Ach'!P50</f>
        <v>148.63</v>
      </c>
      <c r="E50" s="17" t="str">
        <f t="shared" si="0"/>
        <v>-</v>
      </c>
      <c r="F50" s="29">
        <v>0</v>
      </c>
      <c r="G50" s="13">
        <f>[2]NPS!$BH51</f>
        <v>22.24</v>
      </c>
      <c r="H50" s="17" t="str">
        <f t="shared" si="1"/>
        <v>-</v>
      </c>
      <c r="I50" s="12">
        <f t="shared" si="4"/>
        <v>0</v>
      </c>
      <c r="J50" s="13">
        <f t="shared" si="4"/>
        <v>170.87</v>
      </c>
      <c r="K50" s="17" t="str">
        <f t="shared" si="3"/>
        <v>-</v>
      </c>
    </row>
    <row r="51" spans="1:11" x14ac:dyDescent="0.25">
      <c r="A51" s="27">
        <v>43</v>
      </c>
      <c r="B51" s="28" t="s">
        <v>58</v>
      </c>
      <c r="C51" s="12">
        <f>'[1]16.PS Ach'!AG51+'[1]16.PS Ach'!O51+'[1]16.PS Ach'!L51+'[1]16.PS Ach'!I51</f>
        <v>0</v>
      </c>
      <c r="D51" s="13">
        <f>'[1]16.PS Ach'!J51+'[1]16.PS Ach'!M51+'[1]16.PS Ach'!AH51+'[1]16.PS Ach'!P51</f>
        <v>0.02</v>
      </c>
      <c r="E51" s="17" t="str">
        <f t="shared" si="0"/>
        <v>-</v>
      </c>
      <c r="F51" s="29">
        <v>0</v>
      </c>
      <c r="G51" s="13">
        <f>[2]NPS!$BH52</f>
        <v>12.98</v>
      </c>
      <c r="H51" s="17" t="str">
        <f t="shared" si="1"/>
        <v>-</v>
      </c>
      <c r="I51" s="12">
        <f t="shared" si="4"/>
        <v>0</v>
      </c>
      <c r="J51" s="13">
        <f t="shared" si="4"/>
        <v>13</v>
      </c>
      <c r="K51" s="17" t="str">
        <f t="shared" si="3"/>
        <v>-</v>
      </c>
    </row>
    <row r="52" spans="1:11" x14ac:dyDescent="0.25">
      <c r="A52" s="39" t="s">
        <v>59</v>
      </c>
      <c r="B52" s="40"/>
      <c r="C52" s="21">
        <f>SUM(C49:C51)</f>
        <v>0.09</v>
      </c>
      <c r="D52" s="22">
        <f>SUM(D49:D51)</f>
        <v>208.15</v>
      </c>
      <c r="E52" s="23">
        <v>0</v>
      </c>
      <c r="F52" s="22">
        <f>SUM(F49:F51)</f>
        <v>0</v>
      </c>
      <c r="G52" s="22">
        <f>SUM(G49:G51)</f>
        <v>71.64</v>
      </c>
      <c r="H52" s="23" t="str">
        <f t="shared" si="1"/>
        <v>-</v>
      </c>
      <c r="I52" s="21">
        <f>SUM(I49:I51)</f>
        <v>0.09</v>
      </c>
      <c r="J52" s="22">
        <f>SUM(J49:J51)</f>
        <v>279.79000000000002</v>
      </c>
      <c r="K52" s="23" t="s">
        <v>56</v>
      </c>
    </row>
    <row r="53" spans="1:11" x14ac:dyDescent="0.25">
      <c r="A53" s="27">
        <v>44</v>
      </c>
      <c r="B53" s="28" t="s">
        <v>60</v>
      </c>
      <c r="C53" s="13">
        <f>'[1]16.PS Ach'!AG53+'[1]16.PS Ach'!O53+'[1]16.PS Ach'!L53+'[1]16.PS Ach'!I53</f>
        <v>0</v>
      </c>
      <c r="D53" s="13">
        <f>'[1]16.PS Ach'!J53+'[1]16.PS Ach'!M53+'[1]16.PS Ach'!AH53+'[1]16.PS Ach'!P53</f>
        <v>0</v>
      </c>
      <c r="E53" s="17" t="str">
        <f t="shared" si="0"/>
        <v>-</v>
      </c>
      <c r="F53" s="29">
        <v>0</v>
      </c>
      <c r="G53" s="13">
        <f>[2]NPS!$BH54</f>
        <v>0</v>
      </c>
      <c r="H53" s="17" t="str">
        <f t="shared" si="1"/>
        <v>-</v>
      </c>
      <c r="I53" s="12">
        <f t="shared" si="4"/>
        <v>0</v>
      </c>
      <c r="J53" s="13">
        <f t="shared" si="4"/>
        <v>0</v>
      </c>
      <c r="K53" s="17" t="str">
        <f t="shared" si="3"/>
        <v>-</v>
      </c>
    </row>
    <row r="54" spans="1:11" x14ac:dyDescent="0.25">
      <c r="A54" s="27">
        <v>45</v>
      </c>
      <c r="B54" s="28" t="s">
        <v>61</v>
      </c>
      <c r="C54" s="13">
        <f>'[1]16.PS Ach'!AG54+'[1]16.PS Ach'!O54+'[1]16.PS Ach'!L54+'[1]16.PS Ach'!I54</f>
        <v>0</v>
      </c>
      <c r="D54" s="13">
        <f>'[1]16.PS Ach'!J54+'[1]16.PS Ach'!M54+'[1]16.PS Ach'!AH54+'[1]16.PS Ach'!P54</f>
        <v>0</v>
      </c>
      <c r="E54" s="17" t="str">
        <f t="shared" si="0"/>
        <v>-</v>
      </c>
      <c r="F54" s="29">
        <v>0</v>
      </c>
      <c r="G54" s="13">
        <f>[2]NPS!$BH55</f>
        <v>0</v>
      </c>
      <c r="H54" s="17" t="str">
        <f t="shared" si="1"/>
        <v>-</v>
      </c>
      <c r="I54" s="12">
        <f t="shared" si="4"/>
        <v>0</v>
      </c>
      <c r="J54" s="13">
        <f t="shared" si="4"/>
        <v>0</v>
      </c>
      <c r="K54" s="17" t="str">
        <f t="shared" si="3"/>
        <v>-</v>
      </c>
    </row>
    <row r="55" spans="1:11" x14ac:dyDescent="0.25">
      <c r="A55" s="27">
        <v>46</v>
      </c>
      <c r="B55" s="28" t="s">
        <v>62</v>
      </c>
      <c r="C55" s="13">
        <f>'[1]16.PS Ach'!AG55+'[1]16.PS Ach'!O55+'[1]16.PS Ach'!L55+'[1]16.PS Ach'!I55</f>
        <v>0</v>
      </c>
      <c r="D55" s="13">
        <f>'[1]16.PS Ach'!J55+'[1]16.PS Ach'!M55+'[1]16.PS Ach'!AH55+'[1]16.PS Ach'!P55</f>
        <v>0</v>
      </c>
      <c r="E55" s="17" t="str">
        <f t="shared" si="0"/>
        <v>-</v>
      </c>
      <c r="F55" s="29">
        <v>0</v>
      </c>
      <c r="G55" s="13">
        <f>[2]NPS!$BH56</f>
        <v>0</v>
      </c>
      <c r="H55" s="17" t="str">
        <f t="shared" si="1"/>
        <v>-</v>
      </c>
      <c r="I55" s="12">
        <f t="shared" si="4"/>
        <v>0</v>
      </c>
      <c r="J55" s="13">
        <f t="shared" si="4"/>
        <v>0</v>
      </c>
      <c r="K55" s="17" t="str">
        <f t="shared" si="3"/>
        <v>-</v>
      </c>
    </row>
    <row r="56" spans="1:11" x14ac:dyDescent="0.25">
      <c r="A56" s="39" t="s">
        <v>63</v>
      </c>
      <c r="B56" s="40"/>
      <c r="C56" s="22">
        <f>SUM(C53:C55)</f>
        <v>0</v>
      </c>
      <c r="D56" s="22">
        <f>SUM(D53:D55)</f>
        <v>0</v>
      </c>
      <c r="E56" s="23" t="str">
        <f t="shared" si="0"/>
        <v>-</v>
      </c>
      <c r="F56" s="22">
        <f>SUM(F53:F55)</f>
        <v>0</v>
      </c>
      <c r="G56" s="22">
        <f>SUM(G53:G55)</f>
        <v>0</v>
      </c>
      <c r="H56" s="23" t="str">
        <f t="shared" si="1"/>
        <v>-</v>
      </c>
      <c r="I56" s="22">
        <f>SUM(I53:I55)</f>
        <v>0</v>
      </c>
      <c r="J56" s="22">
        <f>SUM(J53:J55)</f>
        <v>0</v>
      </c>
      <c r="K56" s="23" t="str">
        <f t="shared" si="3"/>
        <v>-</v>
      </c>
    </row>
    <row r="57" spans="1:11" x14ac:dyDescent="0.25">
      <c r="A57" s="24">
        <v>47</v>
      </c>
      <c r="B57" s="20" t="s">
        <v>64</v>
      </c>
      <c r="C57" s="13">
        <f>'[1]16.PS Ach'!AG57+'[1]16.PS Ach'!O57+'[1]16.PS Ach'!L57+'[1]16.PS Ach'!I57</f>
        <v>1370.9733289004707</v>
      </c>
      <c r="D57" s="13">
        <f>'[1]16.PS Ach'!J57+'[1]16.PS Ach'!M57+'[1]16.PS Ach'!AH57</f>
        <v>117.32</v>
      </c>
      <c r="E57" s="14">
        <f t="shared" si="0"/>
        <v>8.5574239503325256</v>
      </c>
      <c r="F57" s="30">
        <v>113.01</v>
      </c>
      <c r="G57" s="13">
        <f>[2]NPS!$BH58</f>
        <v>0</v>
      </c>
      <c r="H57" s="14">
        <f t="shared" si="1"/>
        <v>0</v>
      </c>
      <c r="I57" s="12">
        <f t="shared" si="4"/>
        <v>1483.9833289004707</v>
      </c>
      <c r="J57" s="13">
        <f t="shared" si="4"/>
        <v>117.32</v>
      </c>
      <c r="K57" s="14">
        <f t="shared" si="3"/>
        <v>7.905749189711317</v>
      </c>
    </row>
    <row r="58" spans="1:11" x14ac:dyDescent="0.25">
      <c r="A58" s="31">
        <v>48</v>
      </c>
      <c r="B58" s="32" t="s">
        <v>65</v>
      </c>
      <c r="C58" s="29">
        <f>'[1]16.PS Ach'!AG58+'[1]16.PS Ach'!O58+'[1]16.PS Ach'!L58+'[1]16.PS Ach'!I58</f>
        <v>6.9816063348416399</v>
      </c>
      <c r="D58" s="29">
        <f>'[1]16.PS Ach'!J58+'[1]16.PS Ach'!M58+'[1]16.PS Ach'!AH58</f>
        <v>0</v>
      </c>
      <c r="E58" s="17">
        <f t="shared" si="0"/>
        <v>0</v>
      </c>
      <c r="F58" s="30">
        <v>0</v>
      </c>
      <c r="G58" s="33">
        <v>0</v>
      </c>
      <c r="H58" s="14" t="str">
        <f t="shared" si="1"/>
        <v>-</v>
      </c>
      <c r="I58" s="12">
        <f t="shared" si="4"/>
        <v>6.9816063348416399</v>
      </c>
      <c r="J58" s="13">
        <f t="shared" si="4"/>
        <v>0</v>
      </c>
      <c r="K58" s="14">
        <f t="shared" si="3"/>
        <v>0</v>
      </c>
    </row>
    <row r="59" spans="1:11" ht="13.5" customHeight="1" x14ac:dyDescent="0.25">
      <c r="A59" s="41" t="s">
        <v>66</v>
      </c>
      <c r="B59" s="41"/>
      <c r="C59" s="22">
        <f>SUM(C57:C58)</f>
        <v>1377.9549352353124</v>
      </c>
      <c r="D59" s="22">
        <f>SUM(D57:D58)</f>
        <v>117.32</v>
      </c>
      <c r="E59" s="23">
        <f t="shared" si="0"/>
        <v>8.5140665344012394</v>
      </c>
      <c r="F59" s="22">
        <f>SUM(F57:F58)</f>
        <v>113.01</v>
      </c>
      <c r="G59" s="22">
        <f>SUM(G57:G58)</f>
        <v>0</v>
      </c>
      <c r="H59" s="23">
        <f t="shared" si="1"/>
        <v>0</v>
      </c>
      <c r="I59" s="22">
        <f>SUM(I57:I58)</f>
        <v>1490.9649352353124</v>
      </c>
      <c r="J59" s="22">
        <f>SUM(J57:J58)</f>
        <v>117.32</v>
      </c>
      <c r="K59" s="23">
        <f t="shared" si="3"/>
        <v>7.8687296546973382</v>
      </c>
    </row>
    <row r="60" spans="1:11" ht="13.5" customHeight="1" x14ac:dyDescent="0.25">
      <c r="A60" s="42" t="s">
        <v>67</v>
      </c>
      <c r="B60" s="42"/>
      <c r="C60" s="34">
        <f>C59+C56+C52+C48+C43+C41</f>
        <v>213560.05113580151</v>
      </c>
      <c r="D60" s="35">
        <f>D59+D56+D52+D48+D43+D41</f>
        <v>173766.50748240401</v>
      </c>
      <c r="E60" s="36">
        <f t="shared" si="0"/>
        <v>81.36657888881426</v>
      </c>
      <c r="F60" s="34">
        <f>F59+F56+F52+F48+F43+F41</f>
        <v>69820.009448544704</v>
      </c>
      <c r="G60" s="35">
        <f>G59+G56+G52+G48+G43+G41</f>
        <v>96298.355646907061</v>
      </c>
      <c r="H60" s="36">
        <f t="shared" si="1"/>
        <v>137.923721877861</v>
      </c>
      <c r="I60" s="34">
        <f>I59+I56+I52+I48+I43+I41</f>
        <v>283380.06058434618</v>
      </c>
      <c r="J60" s="35">
        <f>J59+J56+J52+J48+J43+J41</f>
        <v>270064.86312931107</v>
      </c>
      <c r="K60" s="36">
        <f t="shared" si="3"/>
        <v>95.301293454600028</v>
      </c>
    </row>
    <row r="69" spans="4:40" x14ac:dyDescent="0.25">
      <c r="D69" s="37"/>
      <c r="E69" s="37"/>
      <c r="G69" s="37"/>
      <c r="H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</row>
  </sheetData>
  <mergeCells count="15">
    <mergeCell ref="A2:K2"/>
    <mergeCell ref="A3:A4"/>
    <mergeCell ref="B3:B4"/>
    <mergeCell ref="C3:E3"/>
    <mergeCell ref="F3:H3"/>
    <mergeCell ref="I3:K3"/>
    <mergeCell ref="A56:B56"/>
    <mergeCell ref="A59:B59"/>
    <mergeCell ref="A60:B60"/>
    <mergeCell ref="A17:B17"/>
    <mergeCell ref="A40:B40"/>
    <mergeCell ref="A41:B41"/>
    <mergeCell ref="A43:B43"/>
    <mergeCell ref="A48:B48"/>
    <mergeCell ref="A52:B52"/>
  </mergeCells>
  <printOptions horizontalCentered="1"/>
  <pageMargins left="0.19685039370078741" right="0.19685039370078741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PS &amp; NPS</vt:lpstr>
      <vt:lpstr>'PS &amp; NPS'!Print_Area</vt:lpstr>
      <vt:lpstr>'PS &amp; NPS'!Print_Titles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2022-04-29T07:59:17Z</dcterms:created>
  <dcterms:modified xsi:type="dcterms:W3CDTF">2022-04-29T08:01:06Z</dcterms:modified>
</cp:coreProperties>
</file>